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NDPL!$A$7:$P$32</definedName>
    <definedName name="_xlnm.Print_Area" localSheetId="1">BRPL!$A$1:$Q$213</definedName>
    <definedName name="_xlnm.Print_Area" localSheetId="2">BYPL!$A$1:$Q$183</definedName>
    <definedName name="_xlnm.Print_Area" localSheetId="8">'FINAL EX. SUMMARY'!$A$1:$Q$41</definedName>
    <definedName name="_xlnm.Print_Area" localSheetId="4">MES!$A$1:$Q$56</definedName>
    <definedName name="_xlnm.Print_Area" localSheetId="3">NDMC!$A$1:$X$84</definedName>
    <definedName name="_xlnm.Print_Area" localSheetId="0">NDPL!$A$1:$Q$181</definedName>
    <definedName name="_xlnm.Print_Area" localSheetId="6">'ROHTAK ROAD'!$A$1:$Q$45</definedName>
  </definedNames>
  <calcPr calcId="125725"/>
</workbook>
</file>

<file path=xl/calcChain.xml><?xml version="1.0" encoding="utf-8"?>
<calcChain xmlns="http://schemas.openxmlformats.org/spreadsheetml/2006/main">
  <c r="N32" i="6"/>
  <c r="O32"/>
  <c r="P32"/>
  <c r="J32"/>
  <c r="K32"/>
  <c r="I32"/>
  <c r="I10" i="4"/>
  <c r="J10"/>
  <c r="K10"/>
  <c r="I105" i="2"/>
  <c r="J105"/>
  <c r="K105"/>
  <c r="J57"/>
  <c r="K57"/>
  <c r="I57"/>
  <c r="N16" i="6"/>
  <c r="O16"/>
  <c r="P16"/>
  <c r="N76" i="3"/>
  <c r="O76"/>
  <c r="P76"/>
  <c r="I76"/>
  <c r="J76"/>
  <c r="K76"/>
  <c r="N35" i="1"/>
  <c r="O35"/>
  <c r="P35"/>
  <c r="N34"/>
  <c r="O34"/>
  <c r="J35"/>
  <c r="K35"/>
  <c r="I35"/>
  <c r="N9" i="6"/>
  <c r="O9"/>
  <c r="P9"/>
  <c r="N48" i="4"/>
  <c r="O48"/>
  <c r="P48"/>
  <c r="N61" i="3"/>
  <c r="O61"/>
  <c r="P61"/>
  <c r="I96" i="1"/>
  <c r="J96"/>
  <c r="K96"/>
  <c r="I137" i="3"/>
  <c r="J137"/>
  <c r="K137"/>
  <c r="I31" i="4"/>
  <c r="J31"/>
  <c r="K31"/>
  <c r="I118" i="3"/>
  <c r="J118"/>
  <c r="K118"/>
  <c r="N74" i="2"/>
  <c r="O74"/>
  <c r="P74"/>
  <c r="I54" i="3"/>
  <c r="J54"/>
  <c r="K54"/>
  <c r="I89"/>
  <c r="J89"/>
  <c r="K89"/>
  <c r="N63"/>
  <c r="O63"/>
  <c r="P63"/>
  <c r="N101"/>
  <c r="O101"/>
  <c r="P101"/>
  <c r="I24"/>
  <c r="J24"/>
  <c r="K24"/>
  <c r="I34"/>
  <c r="J34"/>
  <c r="K34"/>
  <c r="I88" i="1"/>
  <c r="J88"/>
  <c r="K88"/>
  <c r="N25" i="7"/>
  <c r="O25"/>
  <c r="P25"/>
  <c r="P26"/>
  <c r="P33"/>
  <c r="N177" i="3"/>
  <c r="O177"/>
  <c r="P177"/>
  <c r="N25" i="11"/>
  <c r="O25"/>
  <c r="P25"/>
  <c r="N24"/>
  <c r="O24"/>
  <c r="P24"/>
  <c r="N20"/>
  <c r="O20"/>
  <c r="P20"/>
  <c r="N18"/>
  <c r="O18"/>
  <c r="P18"/>
  <c r="I24"/>
  <c r="J24"/>
  <c r="K24"/>
  <c r="I21"/>
  <c r="J21"/>
  <c r="K21"/>
  <c r="I20"/>
  <c r="J20"/>
  <c r="K20"/>
  <c r="N43" i="3"/>
  <c r="O43"/>
  <c r="P43"/>
  <c r="I133" i="1"/>
  <c r="J133"/>
  <c r="K133"/>
  <c r="N143" i="2"/>
  <c r="O143"/>
  <c r="P143"/>
  <c r="I116" i="1"/>
  <c r="J116"/>
  <c r="K116"/>
  <c r="N29" i="3"/>
  <c r="O29"/>
  <c r="P29"/>
  <c r="N121"/>
  <c r="O121"/>
  <c r="P121"/>
  <c r="N60" i="2"/>
  <c r="O60"/>
  <c r="P60"/>
  <c r="I70" i="4"/>
  <c r="J70"/>
  <c r="K70"/>
  <c r="N9" i="2"/>
  <c r="O9"/>
  <c r="I61" i="1"/>
  <c r="J61"/>
  <c r="K61"/>
  <c r="N11" i="7"/>
  <c r="O11"/>
  <c r="P11"/>
  <c r="I11"/>
  <c r="J11"/>
  <c r="K11"/>
  <c r="N95" i="1"/>
  <c r="O95"/>
  <c r="P95"/>
  <c r="N84"/>
  <c r="O84"/>
  <c r="P84"/>
  <c r="N15"/>
  <c r="O15"/>
  <c r="P15"/>
  <c r="I61" i="7"/>
  <c r="J61"/>
  <c r="K61"/>
  <c r="I21" i="2"/>
  <c r="J21"/>
  <c r="K21"/>
  <c r="N41" i="1"/>
  <c r="O41"/>
  <c r="P41"/>
  <c r="I41"/>
  <c r="J41"/>
  <c r="K41"/>
  <c r="N24"/>
  <c r="O24"/>
  <c r="P24"/>
  <c r="N136" i="2"/>
  <c r="O136"/>
  <c r="P136"/>
  <c r="N97" i="1"/>
  <c r="O97"/>
  <c r="P97"/>
  <c r="N85" i="2"/>
  <c r="O85"/>
  <c r="I65" i="3"/>
  <c r="J65"/>
  <c r="K65"/>
  <c r="N17" i="5"/>
  <c r="O17"/>
  <c r="N53" i="3"/>
  <c r="O53"/>
  <c r="P53"/>
  <c r="I55" i="1"/>
  <c r="J55"/>
  <c r="K55"/>
  <c r="I22" i="3"/>
  <c r="I15" i="11"/>
  <c r="J15"/>
  <c r="K15"/>
  <c r="N15"/>
  <c r="O15"/>
  <c r="P15"/>
  <c r="P2" i="7"/>
  <c r="G5"/>
  <c r="H5"/>
  <c r="L5"/>
  <c r="M5"/>
  <c r="P2" i="6"/>
  <c r="G5"/>
  <c r="H5"/>
  <c r="L5"/>
  <c r="M5"/>
  <c r="I29"/>
  <c r="J29"/>
  <c r="K29"/>
  <c r="P2" i="11"/>
  <c r="G5"/>
  <c r="H5"/>
  <c r="L5"/>
  <c r="M5"/>
  <c r="P2" i="5"/>
  <c r="G5"/>
  <c r="H5"/>
  <c r="L5"/>
  <c r="M5"/>
  <c r="N18"/>
  <c r="O18"/>
  <c r="P18"/>
  <c r="I29"/>
  <c r="J29"/>
  <c r="Q1" i="4"/>
  <c r="G5"/>
  <c r="G64"/>
  <c r="L64"/>
  <c r="H5"/>
  <c r="H64"/>
  <c r="M64"/>
  <c r="L5"/>
  <c r="M5"/>
  <c r="N16"/>
  <c r="N21"/>
  <c r="O21"/>
  <c r="P21"/>
  <c r="Q45"/>
  <c r="N49"/>
  <c r="N58"/>
  <c r="O58"/>
  <c r="P58"/>
  <c r="P1" i="3"/>
  <c r="G5"/>
  <c r="H5"/>
  <c r="L5"/>
  <c r="M5"/>
  <c r="I33"/>
  <c r="P57"/>
  <c r="I64"/>
  <c r="J64"/>
  <c r="K64"/>
  <c r="Q126"/>
  <c r="G127"/>
  <c r="H127"/>
  <c r="L127"/>
  <c r="M127"/>
  <c r="N146"/>
  <c r="O146"/>
  <c r="I152"/>
  <c r="N162"/>
  <c r="N166"/>
  <c r="I170"/>
  <c r="J170"/>
  <c r="K170"/>
  <c r="Q185"/>
  <c r="Q2" i="2"/>
  <c r="G5"/>
  <c r="H5"/>
  <c r="L5"/>
  <c r="M5"/>
  <c r="N13"/>
  <c r="N18"/>
  <c r="O18"/>
  <c r="P18"/>
  <c r="I25"/>
  <c r="I29"/>
  <c r="I30"/>
  <c r="I55"/>
  <c r="J55"/>
  <c r="K55"/>
  <c r="I56"/>
  <c r="J56"/>
  <c r="Q66"/>
  <c r="G70"/>
  <c r="H70"/>
  <c r="L70"/>
  <c r="M70"/>
  <c r="Q96"/>
  <c r="G98"/>
  <c r="H98"/>
  <c r="L98"/>
  <c r="M98"/>
  <c r="I101"/>
  <c r="N101"/>
  <c r="I108"/>
  <c r="I110"/>
  <c r="J110"/>
  <c r="N110"/>
  <c r="N113"/>
  <c r="O113"/>
  <c r="P113"/>
  <c r="N125"/>
  <c r="O125"/>
  <c r="N129"/>
  <c r="I130"/>
  <c r="J130"/>
  <c r="K130"/>
  <c r="Q155"/>
  <c r="L5" i="1"/>
  <c r="L128"/>
  <c r="M5"/>
  <c r="M128"/>
  <c r="N18"/>
  <c r="O18"/>
  <c r="O25"/>
  <c r="N25"/>
  <c r="I26"/>
  <c r="J26"/>
  <c r="K26"/>
  <c r="N26"/>
  <c r="O26"/>
  <c r="P26"/>
  <c r="I32"/>
  <c r="I34"/>
  <c r="J34"/>
  <c r="K34"/>
  <c r="K120"/>
  <c r="K161"/>
  <c r="I37"/>
  <c r="J37"/>
  <c r="K37"/>
  <c r="N37"/>
  <c r="N39"/>
  <c r="N45"/>
  <c r="O45"/>
  <c r="P45"/>
  <c r="I49"/>
  <c r="P51"/>
  <c r="N51"/>
  <c r="O51"/>
  <c r="N56"/>
  <c r="O56"/>
  <c r="P56"/>
  <c r="N57"/>
  <c r="N62"/>
  <c r="O62"/>
  <c r="P62"/>
  <c r="I64"/>
  <c r="I65"/>
  <c r="J65"/>
  <c r="K65"/>
  <c r="N65"/>
  <c r="O65"/>
  <c r="I67"/>
  <c r="J67"/>
  <c r="K67"/>
  <c r="N67"/>
  <c r="Q73"/>
  <c r="I79"/>
  <c r="J79"/>
  <c r="N79"/>
  <c r="N81"/>
  <c r="N83"/>
  <c r="O83"/>
  <c r="I85"/>
  <c r="J85"/>
  <c r="K85"/>
  <c r="I86"/>
  <c r="J86"/>
  <c r="K86"/>
  <c r="N86"/>
  <c r="O86"/>
  <c r="P86"/>
  <c r="N89"/>
  <c r="O89"/>
  <c r="P89"/>
  <c r="I91"/>
  <c r="J91"/>
  <c r="K91"/>
  <c r="I100"/>
  <c r="J100"/>
  <c r="K100"/>
  <c r="N100"/>
  <c r="O100"/>
  <c r="P100"/>
  <c r="I104"/>
  <c r="J104"/>
  <c r="K104"/>
  <c r="N106"/>
  <c r="I109"/>
  <c r="N109"/>
  <c r="O109"/>
  <c r="P109"/>
  <c r="I110"/>
  <c r="I112"/>
  <c r="J112"/>
  <c r="K112"/>
  <c r="Q127"/>
  <c r="G128"/>
  <c r="H128"/>
  <c r="N136"/>
  <c r="O136"/>
  <c r="P136"/>
  <c r="I142"/>
  <c r="J142"/>
  <c r="K142"/>
  <c r="N142"/>
  <c r="O142"/>
  <c r="P142"/>
  <c r="N144"/>
  <c r="O144"/>
  <c r="P144"/>
  <c r="I145"/>
  <c r="N145"/>
  <c r="O145"/>
  <c r="I149"/>
  <c r="J149"/>
  <c r="K149"/>
  <c r="I151"/>
  <c r="N151"/>
  <c r="O151"/>
  <c r="P151"/>
  <c r="N52" i="3"/>
  <c r="O52"/>
  <c r="P52"/>
  <c r="I84" i="1"/>
  <c r="J84"/>
  <c r="K84"/>
  <c r="I15"/>
  <c r="J15"/>
  <c r="K15"/>
  <c r="I56" i="4"/>
  <c r="J56"/>
  <c r="K56"/>
  <c r="I31" i="1"/>
  <c r="J31"/>
  <c r="K31"/>
  <c r="N126" i="2"/>
  <c r="O126"/>
  <c r="P126"/>
  <c r="N148"/>
  <c r="O148"/>
  <c r="P148"/>
  <c r="I119" i="3"/>
  <c r="J119"/>
  <c r="K119"/>
  <c r="I121"/>
  <c r="J121"/>
  <c r="K121"/>
  <c r="I90" i="1"/>
  <c r="J90"/>
  <c r="K90"/>
  <c r="N133"/>
  <c r="O133"/>
  <c r="P133"/>
  <c r="N113" i="3"/>
  <c r="O113"/>
  <c r="P113"/>
  <c r="I147" i="2"/>
  <c r="J147"/>
  <c r="K147"/>
  <c r="I37" i="7"/>
  <c r="J37"/>
  <c r="K37"/>
  <c r="N77" i="1"/>
  <c r="O77"/>
  <c r="P77"/>
  <c r="I126" i="2"/>
  <c r="J126"/>
  <c r="K126"/>
  <c r="I52" i="4"/>
  <c r="J52"/>
  <c r="K52"/>
  <c r="N24" i="3"/>
  <c r="O24"/>
  <c r="P24"/>
  <c r="N175"/>
  <c r="O175"/>
  <c r="P175"/>
  <c r="I140" i="1"/>
  <c r="J140"/>
  <c r="K140"/>
  <c r="I38"/>
  <c r="J38"/>
  <c r="K38"/>
  <c r="N38"/>
  <c r="O38"/>
  <c r="P38"/>
  <c r="I74" i="2"/>
  <c r="J74"/>
  <c r="K74"/>
  <c r="N116"/>
  <c r="O116"/>
  <c r="P116"/>
  <c r="I53" i="1"/>
  <c r="J53"/>
  <c r="K53"/>
  <c r="I116" i="3"/>
  <c r="J116"/>
  <c r="K116"/>
  <c r="I28" i="5"/>
  <c r="J28"/>
  <c r="K28"/>
  <c r="I22" i="11"/>
  <c r="J22"/>
  <c r="K22"/>
  <c r="K27"/>
  <c r="I25" i="4"/>
  <c r="J25"/>
  <c r="K25"/>
  <c r="I44" i="1"/>
  <c r="J44"/>
  <c r="K44"/>
  <c r="I124" i="2"/>
  <c r="J124"/>
  <c r="K124"/>
  <c r="N11" i="6"/>
  <c r="O11"/>
  <c r="P11"/>
  <c r="I53" i="3"/>
  <c r="J53"/>
  <c r="K53"/>
  <c r="I178"/>
  <c r="J178"/>
  <c r="K178"/>
  <c r="I25" i="7"/>
  <c r="J25"/>
  <c r="K25"/>
  <c r="K26"/>
  <c r="K29"/>
  <c r="N31" i="6"/>
  <c r="O31"/>
  <c r="P31"/>
  <c r="I14" i="5"/>
  <c r="J14"/>
  <c r="K14"/>
  <c r="I10" i="1"/>
  <c r="J10"/>
  <c r="K10"/>
  <c r="N16" i="11"/>
  <c r="O16"/>
  <c r="P16"/>
  <c r="N46" i="2"/>
  <c r="O46"/>
  <c r="P46"/>
  <c r="N26" i="5"/>
  <c r="O26"/>
  <c r="P26"/>
  <c r="N25" i="6"/>
  <c r="O25"/>
  <c r="P25"/>
  <c r="I43" i="3"/>
  <c r="J43"/>
  <c r="K43"/>
  <c r="N150" i="2"/>
  <c r="O150"/>
  <c r="P150"/>
  <c r="I101" i="3"/>
  <c r="J101"/>
  <c r="K101"/>
  <c r="I25" i="5"/>
  <c r="J25"/>
  <c r="K25"/>
  <c r="N12"/>
  <c r="O12"/>
  <c r="P12"/>
  <c r="I151" i="2"/>
  <c r="J151"/>
  <c r="K151"/>
  <c r="N76"/>
  <c r="O76"/>
  <c r="P76"/>
  <c r="N135"/>
  <c r="O135"/>
  <c r="P135"/>
  <c r="I131" i="1"/>
  <c r="J131"/>
  <c r="K131"/>
  <c r="I10" i="6"/>
  <c r="J10"/>
  <c r="K10"/>
  <c r="N72" i="3"/>
  <c r="O72"/>
  <c r="P72"/>
  <c r="N145"/>
  <c r="O145"/>
  <c r="P145"/>
  <c r="I115" i="1"/>
  <c r="J115"/>
  <c r="K115"/>
  <c r="N8"/>
  <c r="O8"/>
  <c r="P8"/>
  <c r="I19" i="11"/>
  <c r="J19"/>
  <c r="K19"/>
  <c r="N118" i="1"/>
  <c r="O118"/>
  <c r="P118"/>
  <c r="I18" i="5"/>
  <c r="J18"/>
  <c r="K18"/>
  <c r="I15"/>
  <c r="J15"/>
  <c r="K15"/>
  <c r="N11" i="4"/>
  <c r="O11"/>
  <c r="P11"/>
  <c r="N14"/>
  <c r="O14"/>
  <c r="P14"/>
  <c r="I118" i="1"/>
  <c r="J118"/>
  <c r="K118"/>
  <c r="I29" i="4"/>
  <c r="J29"/>
  <c r="K29"/>
  <c r="N13" i="5"/>
  <c r="O13"/>
  <c r="P13"/>
  <c r="N30" i="6"/>
  <c r="O30"/>
  <c r="P30"/>
  <c r="I32" i="3"/>
  <c r="J32"/>
  <c r="K32"/>
  <c r="I107"/>
  <c r="J107"/>
  <c r="K107"/>
  <c r="I12" i="1"/>
  <c r="J12"/>
  <c r="K12"/>
  <c r="I29" i="3"/>
  <c r="J29"/>
  <c r="K29"/>
  <c r="I35"/>
  <c r="J35"/>
  <c r="K35"/>
  <c r="N106" i="2"/>
  <c r="O106"/>
  <c r="P106"/>
  <c r="N21"/>
  <c r="O21"/>
  <c r="P21"/>
  <c r="I31"/>
  <c r="J31"/>
  <c r="K31"/>
  <c r="I145"/>
  <c r="J145"/>
  <c r="K145"/>
  <c r="I25" i="11"/>
  <c r="J25"/>
  <c r="K25"/>
  <c r="I16"/>
  <c r="J16"/>
  <c r="K16"/>
  <c r="I150" i="1"/>
  <c r="J150"/>
  <c r="K150"/>
  <c r="I27" i="5"/>
  <c r="J27"/>
  <c r="K27"/>
  <c r="N86" i="3"/>
  <c r="O86"/>
  <c r="P86"/>
  <c r="I11" i="11"/>
  <c r="J11"/>
  <c r="K11"/>
  <c r="N15" i="5"/>
  <c r="O15"/>
  <c r="P15"/>
  <c r="N11"/>
  <c r="O11"/>
  <c r="P11"/>
  <c r="N10"/>
  <c r="O10"/>
  <c r="P10"/>
  <c r="I17"/>
  <c r="J17"/>
  <c r="K17"/>
  <c r="I12"/>
  <c r="J12"/>
  <c r="K12"/>
  <c r="N25"/>
  <c r="O25"/>
  <c r="P25"/>
  <c r="N28"/>
  <c r="O28"/>
  <c r="P28"/>
  <c r="P17"/>
  <c r="O16" i="4"/>
  <c r="P16"/>
  <c r="I26" i="5"/>
  <c r="J26"/>
  <c r="K26"/>
  <c r="I41" i="4"/>
  <c r="J41"/>
  <c r="K41"/>
  <c r="I37" i="6"/>
  <c r="J37"/>
  <c r="K37"/>
  <c r="I50" i="7"/>
  <c r="J50"/>
  <c r="K50"/>
  <c r="K51"/>
  <c r="K57"/>
  <c r="I107" i="1"/>
  <c r="J107"/>
  <c r="K107"/>
  <c r="I169" i="3"/>
  <c r="J169"/>
  <c r="K169"/>
  <c r="I106"/>
  <c r="J106"/>
  <c r="K106"/>
  <c r="I69" i="4"/>
  <c r="J69"/>
  <c r="K69"/>
  <c r="I136" i="2"/>
  <c r="J136"/>
  <c r="K136"/>
  <c r="I11" i="6"/>
  <c r="J11"/>
  <c r="K11"/>
  <c r="I24" i="1"/>
  <c r="J24"/>
  <c r="K24"/>
  <c r="I39" i="7"/>
  <c r="J39"/>
  <c r="K39"/>
  <c r="I11" i="5"/>
  <c r="J11"/>
  <c r="K11"/>
  <c r="N87" i="3"/>
  <c r="O87"/>
  <c r="P87"/>
  <c r="K67" i="7"/>
  <c r="K65"/>
  <c r="K64"/>
  <c r="K68"/>
  <c r="I10" i="3"/>
  <c r="J10"/>
  <c r="K10"/>
  <c r="N38" i="7"/>
  <c r="O38"/>
  <c r="P38"/>
  <c r="N34" i="6"/>
  <c r="O34"/>
  <c r="P34"/>
  <c r="I27" i="3"/>
  <c r="J27"/>
  <c r="K27"/>
  <c r="N13" i="11"/>
  <c r="O13"/>
  <c r="P13"/>
  <c r="N47" i="1"/>
  <c r="O47"/>
  <c r="P47"/>
  <c r="N113"/>
  <c r="O113"/>
  <c r="P113"/>
  <c r="N61" i="7"/>
  <c r="O61"/>
  <c r="P61"/>
  <c r="P63"/>
  <c r="I63" i="3"/>
  <c r="J63"/>
  <c r="K63"/>
  <c r="P32" i="7"/>
  <c r="P29"/>
  <c r="P30"/>
  <c r="P31"/>
  <c r="P28"/>
  <c r="N17" i="11"/>
  <c r="O17"/>
  <c r="P17"/>
  <c r="I133" i="3"/>
  <c r="J133"/>
  <c r="K133"/>
  <c r="N46"/>
  <c r="O46"/>
  <c r="P46"/>
  <c r="I172"/>
  <c r="J172"/>
  <c r="K172"/>
  <c r="N178"/>
  <c r="O178"/>
  <c r="P178"/>
  <c r="I135"/>
  <c r="J135"/>
  <c r="K135"/>
  <c r="N169"/>
  <c r="O169"/>
  <c r="P169"/>
  <c r="I177"/>
  <c r="J177"/>
  <c r="K177"/>
  <c r="N118"/>
  <c r="O118"/>
  <c r="P118"/>
  <c r="I99"/>
  <c r="J99"/>
  <c r="K99"/>
  <c r="N21" i="11"/>
  <c r="O21"/>
  <c r="P21"/>
  <c r="I38" i="7"/>
  <c r="J38"/>
  <c r="K38"/>
  <c r="N10" i="1"/>
  <c r="O10"/>
  <c r="P10"/>
  <c r="I17" i="11"/>
  <c r="J17"/>
  <c r="K17"/>
  <c r="N150" i="1"/>
  <c r="O150"/>
  <c r="P150"/>
  <c r="I30" i="5"/>
  <c r="J30"/>
  <c r="K30"/>
  <c r="K29"/>
  <c r="I66" i="4"/>
  <c r="J66"/>
  <c r="K66"/>
  <c r="I24"/>
  <c r="J24"/>
  <c r="K24"/>
  <c r="I22"/>
  <c r="J22"/>
  <c r="K22"/>
  <c r="I103" i="1"/>
  <c r="J103"/>
  <c r="K103"/>
  <c r="N148"/>
  <c r="O148"/>
  <c r="P148"/>
  <c r="N14"/>
  <c r="O14"/>
  <c r="P14"/>
  <c r="N30" i="5"/>
  <c r="O30"/>
  <c r="P30"/>
  <c r="N27"/>
  <c r="O27"/>
  <c r="P27"/>
  <c r="N106" i="3"/>
  <c r="O106"/>
  <c r="P106"/>
  <c r="N44" i="1"/>
  <c r="O44"/>
  <c r="P44"/>
  <c r="N116" i="3"/>
  <c r="O116"/>
  <c r="P116"/>
  <c r="N145" i="2"/>
  <c r="O145"/>
  <c r="P145"/>
  <c r="I19" i="5"/>
  <c r="J19"/>
  <c r="K19"/>
  <c r="N19"/>
  <c r="O19"/>
  <c r="P19"/>
  <c r="N15" i="4"/>
  <c r="O15"/>
  <c r="P15"/>
  <c r="I95" i="1"/>
  <c r="J95"/>
  <c r="K95"/>
  <c r="I14" i="4"/>
  <c r="J14"/>
  <c r="K14"/>
  <c r="N70"/>
  <c r="O70"/>
  <c r="P70"/>
  <c r="N142" i="2"/>
  <c r="O142"/>
  <c r="P142"/>
  <c r="N33"/>
  <c r="O33"/>
  <c r="P33"/>
  <c r="I8" i="1"/>
  <c r="J8"/>
  <c r="K8"/>
  <c r="I11" i="4"/>
  <c r="J11"/>
  <c r="K11"/>
  <c r="I16" i="3"/>
  <c r="J16"/>
  <c r="K16"/>
  <c r="P9" i="2"/>
  <c r="N22" i="11"/>
  <c r="O22"/>
  <c r="P22"/>
  <c r="P27"/>
  <c r="N42" i="1"/>
  <c r="O42"/>
  <c r="P42"/>
  <c r="N14" i="3"/>
  <c r="O14"/>
  <c r="P14"/>
  <c r="N65"/>
  <c r="O65"/>
  <c r="P65"/>
  <c r="I31" i="6"/>
  <c r="J31"/>
  <c r="K31"/>
  <c r="I84" i="3"/>
  <c r="J84"/>
  <c r="K84"/>
  <c r="I25" i="6"/>
  <c r="J25"/>
  <c r="K25"/>
  <c r="N116" i="1"/>
  <c r="O116"/>
  <c r="P116"/>
  <c r="I30" i="6"/>
  <c r="J30"/>
  <c r="K30"/>
  <c r="N33"/>
  <c r="O33"/>
  <c r="P33"/>
  <c r="I18"/>
  <c r="J18"/>
  <c r="K18"/>
  <c r="N66" i="4"/>
  <c r="O66"/>
  <c r="P66"/>
  <c r="I76" i="2"/>
  <c r="J76"/>
  <c r="K76"/>
  <c r="N84"/>
  <c r="O84"/>
  <c r="P84"/>
  <c r="N40"/>
  <c r="O40"/>
  <c r="P40"/>
  <c r="N81"/>
  <c r="O81"/>
  <c r="P81"/>
  <c r="I52"/>
  <c r="J52"/>
  <c r="K52"/>
  <c r="I75"/>
  <c r="J75"/>
  <c r="K75"/>
  <c r="I149"/>
  <c r="J149"/>
  <c r="K149"/>
  <c r="N44"/>
  <c r="O44"/>
  <c r="P44"/>
  <c r="N114" i="3"/>
  <c r="O114"/>
  <c r="P114"/>
  <c r="N89"/>
  <c r="O89"/>
  <c r="P89"/>
  <c r="N137"/>
  <c r="O137"/>
  <c r="P137"/>
  <c r="N90" i="1"/>
  <c r="O90"/>
  <c r="P90"/>
  <c r="I135"/>
  <c r="J135"/>
  <c r="K135"/>
  <c r="N115"/>
  <c r="O115"/>
  <c r="P115"/>
  <c r="N96"/>
  <c r="O96"/>
  <c r="P96"/>
  <c r="N117"/>
  <c r="O117"/>
  <c r="P117"/>
  <c r="N147"/>
  <c r="O147"/>
  <c r="P147"/>
  <c r="I47"/>
  <c r="J47"/>
  <c r="K47"/>
  <c r="N12"/>
  <c r="O12"/>
  <c r="P12"/>
  <c r="N31"/>
  <c r="O31"/>
  <c r="P31"/>
  <c r="N88"/>
  <c r="O88"/>
  <c r="P88"/>
  <c r="I14"/>
  <c r="J14"/>
  <c r="K14"/>
  <c r="I77"/>
  <c r="J77"/>
  <c r="K77"/>
  <c r="I101"/>
  <c r="J101"/>
  <c r="K101"/>
  <c r="I148"/>
  <c r="J148"/>
  <c r="K148"/>
  <c r="I139" i="2"/>
  <c r="J139"/>
  <c r="K139"/>
  <c r="I106"/>
  <c r="J106"/>
  <c r="K106"/>
  <c r="I73"/>
  <c r="J73"/>
  <c r="K73"/>
  <c r="I39"/>
  <c r="J39"/>
  <c r="K39"/>
  <c r="I109"/>
  <c r="J109"/>
  <c r="K109"/>
  <c r="I9"/>
  <c r="J9"/>
  <c r="K9"/>
  <c r="I59"/>
  <c r="J59"/>
  <c r="K59"/>
  <c r="I60"/>
  <c r="J60"/>
  <c r="K60"/>
  <c r="I33"/>
  <c r="J33"/>
  <c r="K33"/>
  <c r="I142"/>
  <c r="J142"/>
  <c r="K142"/>
  <c r="I143"/>
  <c r="J143"/>
  <c r="K143"/>
  <c r="I150"/>
  <c r="J150"/>
  <c r="K150"/>
  <c r="N147"/>
  <c r="O147"/>
  <c r="P147"/>
  <c r="I84"/>
  <c r="J84"/>
  <c r="K84"/>
  <c r="I40"/>
  <c r="J40"/>
  <c r="K40"/>
  <c r="I81"/>
  <c r="J81"/>
  <c r="K81"/>
  <c r="I116"/>
  <c r="J116"/>
  <c r="K116"/>
  <c r="I88"/>
  <c r="J88"/>
  <c r="K88"/>
  <c r="I44"/>
  <c r="J44"/>
  <c r="K44"/>
  <c r="I135"/>
  <c r="J135"/>
  <c r="K135"/>
  <c r="I12"/>
  <c r="J12"/>
  <c r="K12"/>
  <c r="I102"/>
  <c r="J102"/>
  <c r="K102"/>
  <c r="I144"/>
  <c r="J144"/>
  <c r="K144"/>
  <c r="N144"/>
  <c r="O144"/>
  <c r="P144"/>
  <c r="P85"/>
  <c r="N75"/>
  <c r="O75"/>
  <c r="P75"/>
  <c r="I140"/>
  <c r="J140"/>
  <c r="K140"/>
  <c r="I148"/>
  <c r="J148"/>
  <c r="K148"/>
  <c r="N149"/>
  <c r="O149"/>
  <c r="P149"/>
  <c r="I34"/>
  <c r="J34"/>
  <c r="K34"/>
  <c r="I26"/>
  <c r="J26"/>
  <c r="K26"/>
  <c r="N88"/>
  <c r="O88"/>
  <c r="P88"/>
  <c r="N34"/>
  <c r="O34"/>
  <c r="P34"/>
  <c r="N69" i="4"/>
  <c r="O69"/>
  <c r="P69"/>
  <c r="N31"/>
  <c r="O31"/>
  <c r="P31"/>
  <c r="N52"/>
  <c r="O52"/>
  <c r="P52"/>
  <c r="I91" i="3"/>
  <c r="J91"/>
  <c r="K91"/>
  <c r="N91"/>
  <c r="O91"/>
  <c r="P91"/>
  <c r="I49" i="2"/>
  <c r="J49"/>
  <c r="K49"/>
  <c r="N151"/>
  <c r="O151"/>
  <c r="P151"/>
  <c r="P152"/>
  <c r="P160"/>
  <c r="N124"/>
  <c r="O124"/>
  <c r="P124"/>
  <c r="N49"/>
  <c r="O49"/>
  <c r="P49"/>
  <c r="I158" i="3"/>
  <c r="J158"/>
  <c r="K158"/>
  <c r="I85"/>
  <c r="J85"/>
  <c r="K85"/>
  <c r="N85"/>
  <c r="O85"/>
  <c r="P85"/>
  <c r="N54"/>
  <c r="O54"/>
  <c r="P54"/>
  <c r="N20"/>
  <c r="O20"/>
  <c r="P20"/>
  <c r="J22"/>
  <c r="K22"/>
  <c r="N34"/>
  <c r="O34"/>
  <c r="P34"/>
  <c r="N158"/>
  <c r="O158"/>
  <c r="P158"/>
  <c r="N50"/>
  <c r="O50"/>
  <c r="P50"/>
  <c r="I165"/>
  <c r="J165"/>
  <c r="K165"/>
  <c r="N11" i="11"/>
  <c r="O11"/>
  <c r="P11"/>
  <c r="I12" i="6"/>
  <c r="J12"/>
  <c r="K12"/>
  <c r="I138" i="2"/>
  <c r="J138"/>
  <c r="K138"/>
  <c r="N84" i="3"/>
  <c r="O84"/>
  <c r="P84"/>
  <c r="I34" i="6"/>
  <c r="J34"/>
  <c r="K34"/>
  <c r="J152" i="3"/>
  <c r="K152"/>
  <c r="N15"/>
  <c r="O15"/>
  <c r="P15"/>
  <c r="N163"/>
  <c r="O163"/>
  <c r="P163"/>
  <c r="I71"/>
  <c r="J71"/>
  <c r="K71"/>
  <c r="I72"/>
  <c r="J72"/>
  <c r="K72"/>
  <c r="I14"/>
  <c r="J14"/>
  <c r="K14"/>
  <c r="I145"/>
  <c r="J145"/>
  <c r="K145"/>
  <c r="I61"/>
  <c r="J61"/>
  <c r="K61"/>
  <c r="I150"/>
  <c r="J150"/>
  <c r="K150"/>
  <c r="I45"/>
  <c r="J45"/>
  <c r="K45"/>
  <c r="J33"/>
  <c r="K33"/>
  <c r="N133"/>
  <c r="O133"/>
  <c r="P133"/>
  <c r="N98"/>
  <c r="O98"/>
  <c r="P98"/>
  <c r="N59"/>
  <c r="O59"/>
  <c r="P59"/>
  <c r="N10"/>
  <c r="O10"/>
  <c r="P10"/>
  <c r="O49" i="4"/>
  <c r="P49"/>
  <c r="I51"/>
  <c r="J51"/>
  <c r="K51"/>
  <c r="I17"/>
  <c r="J17"/>
  <c r="K17"/>
  <c r="N13"/>
  <c r="O13"/>
  <c r="P13"/>
  <c r="N29"/>
  <c r="O29"/>
  <c r="P29"/>
  <c r="P33"/>
  <c r="N25"/>
  <c r="O25"/>
  <c r="P25"/>
  <c r="N41"/>
  <c r="O41"/>
  <c r="P41"/>
  <c r="I67"/>
  <c r="J67"/>
  <c r="K67"/>
  <c r="I40"/>
  <c r="J40"/>
  <c r="K40"/>
  <c r="I9"/>
  <c r="J9"/>
  <c r="K9"/>
  <c r="N67"/>
  <c r="O67"/>
  <c r="P67"/>
  <c r="N40"/>
  <c r="O40"/>
  <c r="P40"/>
  <c r="N56"/>
  <c r="O56"/>
  <c r="P56"/>
  <c r="N24"/>
  <c r="O24"/>
  <c r="P24"/>
  <c r="N22"/>
  <c r="O22"/>
  <c r="P22"/>
  <c r="N53" i="1"/>
  <c r="O53"/>
  <c r="P53"/>
  <c r="I117"/>
  <c r="J117"/>
  <c r="K117"/>
  <c r="N26" i="4"/>
  <c r="O26"/>
  <c r="P26"/>
  <c r="I21"/>
  <c r="J21"/>
  <c r="K21"/>
  <c r="O110" i="2"/>
  <c r="P110"/>
  <c r="I50"/>
  <c r="J50"/>
  <c r="K50"/>
  <c r="I45"/>
  <c r="J45"/>
  <c r="K45"/>
  <c r="I42"/>
  <c r="J42"/>
  <c r="K42"/>
  <c r="J29"/>
  <c r="K29"/>
  <c r="I27"/>
  <c r="J27"/>
  <c r="K27"/>
  <c r="I23"/>
  <c r="J23"/>
  <c r="K23"/>
  <c r="I20"/>
  <c r="J20"/>
  <c r="K20"/>
  <c r="N35"/>
  <c r="O35"/>
  <c r="P35"/>
  <c r="N11"/>
  <c r="O11"/>
  <c r="P11"/>
  <c r="N12"/>
  <c r="O12"/>
  <c r="P12"/>
  <c r="N26"/>
  <c r="O26"/>
  <c r="P26"/>
  <c r="N80"/>
  <c r="O80"/>
  <c r="P80"/>
  <c r="I134"/>
  <c r="J134"/>
  <c r="K134"/>
  <c r="K56"/>
  <c r="I107"/>
  <c r="J107"/>
  <c r="K107"/>
  <c r="N56"/>
  <c r="O56"/>
  <c r="P56"/>
  <c r="O13"/>
  <c r="P13"/>
  <c r="I120"/>
  <c r="J120"/>
  <c r="K120"/>
  <c r="I80"/>
  <c r="J80"/>
  <c r="K80"/>
  <c r="N87"/>
  <c r="O87"/>
  <c r="P87"/>
  <c r="I35"/>
  <c r="J35"/>
  <c r="K35"/>
  <c r="N112"/>
  <c r="O112"/>
  <c r="P112"/>
  <c r="I17"/>
  <c r="J17"/>
  <c r="K17"/>
  <c r="N17"/>
  <c r="O17"/>
  <c r="P17"/>
  <c r="I20" i="3"/>
  <c r="J20"/>
  <c r="K20"/>
  <c r="I12"/>
  <c r="J12"/>
  <c r="K12"/>
  <c r="I9"/>
  <c r="J9"/>
  <c r="K9"/>
  <c r="I103"/>
  <c r="J103"/>
  <c r="K103"/>
  <c r="I17"/>
  <c r="J17"/>
  <c r="K17"/>
  <c r="N27"/>
  <c r="O27"/>
  <c r="P27"/>
  <c r="I92"/>
  <c r="J92"/>
  <c r="K92"/>
  <c r="N154"/>
  <c r="O154"/>
  <c r="P154"/>
  <c r="N78"/>
  <c r="O78"/>
  <c r="P78"/>
  <c r="I15"/>
  <c r="J15"/>
  <c r="K15"/>
  <c r="I151"/>
  <c r="J151"/>
  <c r="K151"/>
  <c r="N103"/>
  <c r="O103"/>
  <c r="P103"/>
  <c r="I95"/>
  <c r="J95"/>
  <c r="K95"/>
  <c r="I98"/>
  <c r="J98"/>
  <c r="K98"/>
  <c r="I59"/>
  <c r="J59"/>
  <c r="K59"/>
  <c r="N74"/>
  <c r="O74"/>
  <c r="P74"/>
  <c r="I47"/>
  <c r="J47"/>
  <c r="K47"/>
  <c r="I174"/>
  <c r="J174"/>
  <c r="K174"/>
  <c r="N111"/>
  <c r="O111"/>
  <c r="P111"/>
  <c r="N97"/>
  <c r="O97"/>
  <c r="P97"/>
  <c r="I82"/>
  <c r="J82"/>
  <c r="K82"/>
  <c r="I80"/>
  <c r="J80"/>
  <c r="K80"/>
  <c r="I78"/>
  <c r="J78"/>
  <c r="K78"/>
  <c r="I66"/>
  <c r="J66"/>
  <c r="K66"/>
  <c r="N30"/>
  <c r="O30"/>
  <c r="P30"/>
  <c r="N21"/>
  <c r="O21"/>
  <c r="P21"/>
  <c r="N9"/>
  <c r="O9"/>
  <c r="P9"/>
  <c r="N150"/>
  <c r="O150"/>
  <c r="P150"/>
  <c r="I143"/>
  <c r="J143"/>
  <c r="K143"/>
  <c r="I134"/>
  <c r="J134"/>
  <c r="K134"/>
  <c r="K182"/>
  <c r="K192"/>
  <c r="I130"/>
  <c r="J130"/>
  <c r="K130"/>
  <c r="I93"/>
  <c r="J93"/>
  <c r="K93"/>
  <c r="P146"/>
  <c r="N56"/>
  <c r="O56"/>
  <c r="P56"/>
  <c r="I159"/>
  <c r="J159"/>
  <c r="K159"/>
  <c r="I69"/>
  <c r="J69"/>
  <c r="K69"/>
  <c r="I60"/>
  <c r="J60"/>
  <c r="K60"/>
  <c r="N109"/>
  <c r="O109"/>
  <c r="P109"/>
  <c r="N174"/>
  <c r="O174"/>
  <c r="P174"/>
  <c r="O162"/>
  <c r="P162"/>
  <c r="N141"/>
  <c r="O141"/>
  <c r="P141"/>
  <c r="N134"/>
  <c r="O134"/>
  <c r="P134"/>
  <c r="N40"/>
  <c r="O40"/>
  <c r="P40"/>
  <c r="N26"/>
  <c r="O26"/>
  <c r="P26"/>
  <c r="N25"/>
  <c r="O25"/>
  <c r="P25"/>
  <c r="N99"/>
  <c r="O99"/>
  <c r="P99"/>
  <c r="N17"/>
  <c r="O17"/>
  <c r="P17"/>
  <c r="N82"/>
  <c r="O82"/>
  <c r="P82"/>
  <c r="I19"/>
  <c r="J19"/>
  <c r="K19"/>
  <c r="N22"/>
  <c r="O22"/>
  <c r="P22"/>
  <c r="N142"/>
  <c r="O142"/>
  <c r="P142"/>
  <c r="I160"/>
  <c r="J160"/>
  <c r="K160"/>
  <c r="I49"/>
  <c r="J49"/>
  <c r="K49"/>
  <c r="N11"/>
  <c r="O11"/>
  <c r="P11"/>
  <c r="N120"/>
  <c r="O120"/>
  <c r="P120"/>
  <c r="I13"/>
  <c r="J13"/>
  <c r="K13"/>
  <c r="N12"/>
  <c r="O12"/>
  <c r="P12"/>
  <c r="N54" i="4"/>
  <c r="O54"/>
  <c r="P54"/>
  <c r="N32"/>
  <c r="O32"/>
  <c r="P32"/>
  <c r="I166" i="3"/>
  <c r="J166"/>
  <c r="K166"/>
  <c r="N112"/>
  <c r="O112"/>
  <c r="P112"/>
  <c r="N151"/>
  <c r="O151"/>
  <c r="P151"/>
  <c r="N19"/>
  <c r="O19"/>
  <c r="P19"/>
  <c r="N9" i="4"/>
  <c r="O9"/>
  <c r="P9"/>
  <c r="I25" i="3"/>
  <c r="J25"/>
  <c r="K25"/>
  <c r="N101" i="1"/>
  <c r="O101"/>
  <c r="P101"/>
  <c r="N135"/>
  <c r="O135"/>
  <c r="P135"/>
  <c r="N140"/>
  <c r="O140"/>
  <c r="P140"/>
  <c r="I27"/>
  <c r="J27"/>
  <c r="K27"/>
  <c r="I50"/>
  <c r="J50"/>
  <c r="K50"/>
  <c r="I97"/>
  <c r="J97"/>
  <c r="K97"/>
  <c r="N21"/>
  <c r="O21"/>
  <c r="P21"/>
  <c r="I21"/>
  <c r="J21"/>
  <c r="K21"/>
  <c r="I112" i="3"/>
  <c r="J112"/>
  <c r="K112"/>
  <c r="I111"/>
  <c r="J111"/>
  <c r="K111"/>
  <c r="O166"/>
  <c r="P166"/>
  <c r="N152"/>
  <c r="O152"/>
  <c r="P152"/>
  <c r="N143"/>
  <c r="O143"/>
  <c r="P143"/>
  <c r="N140"/>
  <c r="O140"/>
  <c r="P140"/>
  <c r="N136"/>
  <c r="O136"/>
  <c r="P136"/>
  <c r="N93"/>
  <c r="O93"/>
  <c r="P93"/>
  <c r="I81"/>
  <c r="J81"/>
  <c r="K81"/>
  <c r="N49"/>
  <c r="O49"/>
  <c r="P49"/>
  <c r="N37"/>
  <c r="O37"/>
  <c r="P37"/>
  <c r="N33"/>
  <c r="O33"/>
  <c r="P33"/>
  <c r="N47"/>
  <c r="O47"/>
  <c r="P47"/>
  <c r="N71"/>
  <c r="O71"/>
  <c r="P71"/>
  <c r="I11"/>
  <c r="J11"/>
  <c r="K11"/>
  <c r="I83"/>
  <c r="J83"/>
  <c r="K83"/>
  <c r="I163"/>
  <c r="J163"/>
  <c r="K163"/>
  <c r="I146"/>
  <c r="J146"/>
  <c r="K146"/>
  <c r="I136"/>
  <c r="J136"/>
  <c r="K136"/>
  <c r="I97"/>
  <c r="J97"/>
  <c r="K97"/>
  <c r="N81"/>
  <c r="O81"/>
  <c r="P81"/>
  <c r="N66"/>
  <c r="O66"/>
  <c r="P66"/>
  <c r="N60"/>
  <c r="O60"/>
  <c r="P60"/>
  <c r="N172"/>
  <c r="O172"/>
  <c r="P172"/>
  <c r="I50"/>
  <c r="J50"/>
  <c r="K50"/>
  <c r="I114"/>
  <c r="J114"/>
  <c r="K114"/>
  <c r="N39"/>
  <c r="O39"/>
  <c r="P39"/>
  <c r="I86"/>
  <c r="J86"/>
  <c r="K86"/>
  <c r="I113"/>
  <c r="J113"/>
  <c r="K113"/>
  <c r="I175"/>
  <c r="J175"/>
  <c r="K175"/>
  <c r="N135"/>
  <c r="O135"/>
  <c r="P135"/>
  <c r="I39"/>
  <c r="J39"/>
  <c r="K39"/>
  <c r="N10" i="6"/>
  <c r="O10"/>
  <c r="P10"/>
  <c r="I42" i="1"/>
  <c r="J42"/>
  <c r="K42"/>
  <c r="I147"/>
  <c r="J147"/>
  <c r="K147"/>
  <c r="I58"/>
  <c r="J58"/>
  <c r="K58"/>
  <c r="I17" i="6"/>
  <c r="J17"/>
  <c r="K17"/>
  <c r="I33"/>
  <c r="J33"/>
  <c r="K33"/>
  <c r="N17"/>
  <c r="O17"/>
  <c r="P17"/>
  <c r="N32" i="1"/>
  <c r="O32"/>
  <c r="P32"/>
  <c r="P125" i="2"/>
  <c r="N55"/>
  <c r="O55"/>
  <c r="P55"/>
  <c r="I53"/>
  <c r="J53"/>
  <c r="K53"/>
  <c r="N20"/>
  <c r="O20"/>
  <c r="P20"/>
  <c r="I110" i="3"/>
  <c r="J110"/>
  <c r="K110"/>
  <c r="I40"/>
  <c r="J40"/>
  <c r="K40"/>
  <c r="I21"/>
  <c r="J21"/>
  <c r="K21"/>
  <c r="I49" i="4"/>
  <c r="J49"/>
  <c r="K49"/>
  <c r="I27"/>
  <c r="J27"/>
  <c r="K27"/>
  <c r="N29" i="5"/>
  <c r="O29"/>
  <c r="P29"/>
  <c r="N79" i="2"/>
  <c r="O79"/>
  <c r="P79"/>
  <c r="N77" i="3"/>
  <c r="O77"/>
  <c r="P77"/>
  <c r="N42" i="2"/>
  <c r="O42"/>
  <c r="P42"/>
  <c r="I140" i="3"/>
  <c r="J140"/>
  <c r="K140"/>
  <c r="N64"/>
  <c r="O64"/>
  <c r="P64"/>
  <c r="N8"/>
  <c r="O8"/>
  <c r="P8"/>
  <c r="N107" i="1"/>
  <c r="O107"/>
  <c r="P107"/>
  <c r="N35" i="3"/>
  <c r="O35"/>
  <c r="P35"/>
  <c r="N73" i="2"/>
  <c r="O73"/>
  <c r="P73"/>
  <c r="N107" i="3"/>
  <c r="O107"/>
  <c r="P107"/>
  <c r="I18" i="11"/>
  <c r="J18"/>
  <c r="K18"/>
  <c r="N75" i="1"/>
  <c r="O75"/>
  <c r="P75"/>
  <c r="I74" i="3"/>
  <c r="J74"/>
  <c r="K74"/>
  <c r="N138" i="2"/>
  <c r="O138"/>
  <c r="P138"/>
  <c r="N115" i="3"/>
  <c r="O115"/>
  <c r="P115"/>
  <c r="I87"/>
  <c r="J87"/>
  <c r="K87"/>
  <c r="N41" i="2"/>
  <c r="O41"/>
  <c r="P41"/>
  <c r="I19"/>
  <c r="J19"/>
  <c r="K19"/>
  <c r="N38" i="3"/>
  <c r="O38"/>
  <c r="P38"/>
  <c r="I37"/>
  <c r="J37"/>
  <c r="K37"/>
  <c r="N108" i="2"/>
  <c r="O108"/>
  <c r="P108"/>
  <c r="I120" i="3"/>
  <c r="J120"/>
  <c r="K120"/>
  <c r="N60" i="4"/>
  <c r="O60"/>
  <c r="P60"/>
  <c r="N45" i="3"/>
  <c r="O45"/>
  <c r="P45"/>
  <c r="I18" i="4"/>
  <c r="J18"/>
  <c r="K18"/>
  <c r="N82" i="2"/>
  <c r="O82"/>
  <c r="P82"/>
  <c r="I14"/>
  <c r="J14"/>
  <c r="K14"/>
  <c r="N109"/>
  <c r="O109"/>
  <c r="P109"/>
  <c r="I46"/>
  <c r="J46"/>
  <c r="K46"/>
  <c r="P25" i="1"/>
  <c r="I19"/>
  <c r="J19"/>
  <c r="K19"/>
  <c r="I57" i="4"/>
  <c r="J57"/>
  <c r="K57"/>
  <c r="I54"/>
  <c r="J54"/>
  <c r="K54"/>
  <c r="N19"/>
  <c r="O19"/>
  <c r="P19"/>
  <c r="N51"/>
  <c r="O51"/>
  <c r="P51"/>
  <c r="N38"/>
  <c r="O38"/>
  <c r="P38"/>
  <c r="N37"/>
  <c r="O37"/>
  <c r="P37"/>
  <c r="I104" i="2"/>
  <c r="J104"/>
  <c r="K104"/>
  <c r="N29"/>
  <c r="O29"/>
  <c r="P29"/>
  <c r="N37"/>
  <c r="O37"/>
  <c r="P37"/>
  <c r="N24"/>
  <c r="O24"/>
  <c r="P24"/>
  <c r="N104" i="3"/>
  <c r="O104"/>
  <c r="P104"/>
  <c r="N14" i="2"/>
  <c r="O14"/>
  <c r="P14"/>
  <c r="N31"/>
  <c r="O31"/>
  <c r="P31"/>
  <c r="N103" i="1"/>
  <c r="O103"/>
  <c r="P103"/>
  <c r="I11" i="2"/>
  <c r="J11"/>
  <c r="K11"/>
  <c r="I46" i="3"/>
  <c r="J46"/>
  <c r="K46"/>
  <c r="N102" i="2"/>
  <c r="O102"/>
  <c r="P102"/>
  <c r="O101"/>
  <c r="P101"/>
  <c r="N50"/>
  <c r="O50"/>
  <c r="P50"/>
  <c r="I147" i="3"/>
  <c r="J147"/>
  <c r="K147"/>
  <c r="N80"/>
  <c r="O80"/>
  <c r="P80"/>
  <c r="N35" i="4"/>
  <c r="O35"/>
  <c r="P35"/>
  <c r="I26"/>
  <c r="J26"/>
  <c r="K26"/>
  <c r="I19"/>
  <c r="J19"/>
  <c r="K19"/>
  <c r="N18"/>
  <c r="O18"/>
  <c r="P18"/>
  <c r="I13"/>
  <c r="J13"/>
  <c r="K13"/>
  <c r="I10" i="11"/>
  <c r="J10"/>
  <c r="K10"/>
  <c r="I15" i="6"/>
  <c r="J15"/>
  <c r="K15"/>
  <c r="N139" i="2"/>
  <c r="O139"/>
  <c r="P139"/>
  <c r="N134"/>
  <c r="O134"/>
  <c r="P134"/>
  <c r="N32" i="3"/>
  <c r="O32"/>
  <c r="P32"/>
  <c r="N160"/>
  <c r="O160"/>
  <c r="P160"/>
  <c r="I104"/>
  <c r="J104"/>
  <c r="K104"/>
  <c r="N55"/>
  <c r="O55"/>
  <c r="P55"/>
  <c r="J25" i="2"/>
  <c r="K25"/>
  <c r="N69" i="3"/>
  <c r="O69"/>
  <c r="P69"/>
  <c r="I38"/>
  <c r="J38"/>
  <c r="K38"/>
  <c r="N10" i="7"/>
  <c r="O10"/>
  <c r="P10"/>
  <c r="P12"/>
  <c r="I82" i="1"/>
  <c r="J82"/>
  <c r="K82"/>
  <c r="N52" i="2"/>
  <c r="O52"/>
  <c r="P52"/>
  <c r="I85"/>
  <c r="J85"/>
  <c r="K85"/>
  <c r="N165" i="3"/>
  <c r="O165"/>
  <c r="P165"/>
  <c r="N39" i="2"/>
  <c r="O39"/>
  <c r="P39"/>
  <c r="N61" i="1"/>
  <c r="O61"/>
  <c r="P61"/>
  <c r="I13" i="11"/>
  <c r="J13"/>
  <c r="K13"/>
  <c r="N59" i="2"/>
  <c r="O59"/>
  <c r="P59"/>
  <c r="N38" i="6"/>
  <c r="O38"/>
  <c r="P38"/>
  <c r="N35"/>
  <c r="O35"/>
  <c r="P35"/>
  <c r="I38"/>
  <c r="J38"/>
  <c r="K38"/>
  <c r="N24"/>
  <c r="O24"/>
  <c r="P24"/>
  <c r="P26"/>
  <c r="P44"/>
  <c r="P161" i="2"/>
  <c r="N29" i="6"/>
  <c r="O29"/>
  <c r="P29"/>
  <c r="I24"/>
  <c r="J24"/>
  <c r="K24"/>
  <c r="K26"/>
  <c r="K44"/>
  <c r="K161" i="2"/>
  <c r="N15" i="6"/>
  <c r="O15"/>
  <c r="P15"/>
  <c r="I9"/>
  <c r="J9"/>
  <c r="K9"/>
  <c r="K21"/>
  <c r="K43"/>
  <c r="K193" i="3"/>
  <c r="O81" i="1"/>
  <c r="P81"/>
  <c r="N130" i="3"/>
  <c r="O130"/>
  <c r="P130"/>
  <c r="I68"/>
  <c r="J68"/>
  <c r="K68"/>
  <c r="I111" i="2"/>
  <c r="J111"/>
  <c r="K111"/>
  <c r="N45"/>
  <c r="O45"/>
  <c r="P45"/>
  <c r="I26" i="3"/>
  <c r="J26"/>
  <c r="K26"/>
  <c r="I15" i="4"/>
  <c r="J15"/>
  <c r="K15"/>
  <c r="N12"/>
  <c r="O12"/>
  <c r="P12"/>
  <c r="I58"/>
  <c r="J58"/>
  <c r="K58"/>
  <c r="N82" i="1"/>
  <c r="O82"/>
  <c r="P82"/>
  <c r="I89"/>
  <c r="J89"/>
  <c r="K89"/>
  <c r="I8" i="2"/>
  <c r="J8"/>
  <c r="K8"/>
  <c r="O129"/>
  <c r="P129"/>
  <c r="N89"/>
  <c r="O89"/>
  <c r="P89"/>
  <c r="I45" i="1"/>
  <c r="J45"/>
  <c r="K45"/>
  <c r="N130" i="2"/>
  <c r="O130"/>
  <c r="P130"/>
  <c r="I10"/>
  <c r="J10"/>
  <c r="K10"/>
  <c r="I142" i="3"/>
  <c r="J142"/>
  <c r="K142"/>
  <c r="I42" i="4"/>
  <c r="J42"/>
  <c r="K42"/>
  <c r="I30"/>
  <c r="J30"/>
  <c r="K30"/>
  <c r="K33"/>
  <c r="N55" i="1"/>
  <c r="O55"/>
  <c r="P55"/>
  <c r="N18" i="6"/>
  <c r="O18"/>
  <c r="P18"/>
  <c r="N50" i="7"/>
  <c r="O50"/>
  <c r="P50"/>
  <c r="P51"/>
  <c r="P54"/>
  <c r="N140" i="2"/>
  <c r="O140"/>
  <c r="P140"/>
  <c r="N138" i="1"/>
  <c r="O138"/>
  <c r="P138"/>
  <c r="K110" i="2"/>
  <c r="I129"/>
  <c r="J129"/>
  <c r="K129"/>
  <c r="I78"/>
  <c r="J78"/>
  <c r="K78"/>
  <c r="I23" i="1"/>
  <c r="J23"/>
  <c r="K23"/>
  <c r="J30" i="2"/>
  <c r="K30"/>
  <c r="K32"/>
  <c r="I32" i="4"/>
  <c r="J32"/>
  <c r="K32"/>
  <c r="K63" i="7"/>
  <c r="K66"/>
  <c r="N30" i="4"/>
  <c r="O30"/>
  <c r="P30"/>
  <c r="I12"/>
  <c r="J12"/>
  <c r="K12"/>
  <c r="N83" i="3"/>
  <c r="O83"/>
  <c r="P83"/>
  <c r="I55"/>
  <c r="J55"/>
  <c r="K55"/>
  <c r="N27" i="4"/>
  <c r="O27"/>
  <c r="P27"/>
  <c r="N12" i="6"/>
  <c r="O12"/>
  <c r="P12"/>
  <c r="I10" i="7"/>
  <c r="J10"/>
  <c r="K10"/>
  <c r="K12"/>
  <c r="N37"/>
  <c r="O37"/>
  <c r="P37"/>
  <c r="I52" i="3"/>
  <c r="J52"/>
  <c r="K52"/>
  <c r="I113" i="1"/>
  <c r="J113"/>
  <c r="K113"/>
  <c r="N16" i="3"/>
  <c r="O16"/>
  <c r="P16"/>
  <c r="N39" i="7"/>
  <c r="O39"/>
  <c r="P39"/>
  <c r="P40"/>
  <c r="N95" i="3"/>
  <c r="O95"/>
  <c r="P95"/>
  <c r="I51" i="1"/>
  <c r="J51"/>
  <c r="K51"/>
  <c r="I11"/>
  <c r="J11"/>
  <c r="K11"/>
  <c r="N132" i="2"/>
  <c r="O132"/>
  <c r="P132"/>
  <c r="N68" i="3"/>
  <c r="O68"/>
  <c r="P68"/>
  <c r="I56"/>
  <c r="J56"/>
  <c r="K56"/>
  <c r="N42" i="4"/>
  <c r="O42"/>
  <c r="P42"/>
  <c r="N27" i="2"/>
  <c r="O27"/>
  <c r="P27"/>
  <c r="I18"/>
  <c r="J18"/>
  <c r="K18"/>
  <c r="N13" i="3"/>
  <c r="O13"/>
  <c r="P13"/>
  <c r="N23" i="4"/>
  <c r="O23"/>
  <c r="P23"/>
  <c r="I82" i="2"/>
  <c r="J82"/>
  <c r="K82"/>
  <c r="I36" i="4"/>
  <c r="J36"/>
  <c r="K36"/>
  <c r="I13" i="5"/>
  <c r="J13"/>
  <c r="K13"/>
  <c r="K21"/>
  <c r="K37"/>
  <c r="N37" i="6"/>
  <c r="O37"/>
  <c r="P37"/>
  <c r="N58" i="1"/>
  <c r="O58"/>
  <c r="P58"/>
  <c r="N119" i="3"/>
  <c r="O119"/>
  <c r="P119"/>
  <c r="N85" i="1"/>
  <c r="O85"/>
  <c r="P85"/>
  <c r="J49"/>
  <c r="K49"/>
  <c r="I13" i="2"/>
  <c r="J13"/>
  <c r="K13"/>
  <c r="N11" i="1"/>
  <c r="O11"/>
  <c r="P11"/>
  <c r="I114" i="2"/>
  <c r="J114"/>
  <c r="K114"/>
  <c r="N19"/>
  <c r="O19"/>
  <c r="P19"/>
  <c r="N14" i="5"/>
  <c r="O14"/>
  <c r="P14"/>
  <c r="I79" i="2"/>
  <c r="J79"/>
  <c r="K79"/>
  <c r="I22"/>
  <c r="J22"/>
  <c r="K22"/>
  <c r="I60" i="4"/>
  <c r="J60"/>
  <c r="K60"/>
  <c r="N19" i="11"/>
  <c r="O19"/>
  <c r="P19"/>
  <c r="I48" i="4"/>
  <c r="J48"/>
  <c r="K48"/>
  <c r="J109" i="1"/>
  <c r="K109"/>
  <c r="O37"/>
  <c r="P37"/>
  <c r="I132" i="2"/>
  <c r="J132"/>
  <c r="K132"/>
  <c r="N19" i="1"/>
  <c r="O19"/>
  <c r="P19"/>
  <c r="N149"/>
  <c r="O149"/>
  <c r="P149"/>
  <c r="N68"/>
  <c r="O68"/>
  <c r="P68"/>
  <c r="I39"/>
  <c r="J39"/>
  <c r="K39"/>
  <c r="N78" i="2"/>
  <c r="O78"/>
  <c r="P78"/>
  <c r="I162" i="3"/>
  <c r="J162"/>
  <c r="K162"/>
  <c r="I77"/>
  <c r="J77"/>
  <c r="K77"/>
  <c r="I18" i="1"/>
  <c r="J18"/>
  <c r="K18"/>
  <c r="N30" i="2"/>
  <c r="O30"/>
  <c r="P30"/>
  <c r="P32"/>
  <c r="N107"/>
  <c r="O107"/>
  <c r="P107"/>
  <c r="I37"/>
  <c r="J37"/>
  <c r="K37"/>
  <c r="I122" i="3"/>
  <c r="J122"/>
  <c r="K122"/>
  <c r="I35" i="6"/>
  <c r="J35"/>
  <c r="K35"/>
  <c r="N93" i="1"/>
  <c r="O93"/>
  <c r="P93"/>
  <c r="N28"/>
  <c r="O28"/>
  <c r="P28"/>
  <c r="I20"/>
  <c r="J20"/>
  <c r="K20"/>
  <c r="N114" i="2"/>
  <c r="O114"/>
  <c r="P114"/>
  <c r="I164" i="3"/>
  <c r="J164"/>
  <c r="K164"/>
  <c r="N36" i="4"/>
  <c r="O36"/>
  <c r="P36"/>
  <c r="N10" i="11"/>
  <c r="O10"/>
  <c r="P10"/>
  <c r="I75" i="1"/>
  <c r="J75"/>
  <c r="K75"/>
  <c r="I38" i="4"/>
  <c r="J38"/>
  <c r="K38"/>
  <c r="P145" i="1"/>
  <c r="N23"/>
  <c r="O23"/>
  <c r="P23"/>
  <c r="I9"/>
  <c r="J9"/>
  <c r="K9"/>
  <c r="N127" i="2"/>
  <c r="O127"/>
  <c r="P127"/>
  <c r="N49" i="1"/>
  <c r="O49"/>
  <c r="P49"/>
  <c r="J64"/>
  <c r="K64"/>
  <c r="N104" i="2"/>
  <c r="O104"/>
  <c r="P104"/>
  <c r="I8" i="3"/>
  <c r="J8"/>
  <c r="K8"/>
  <c r="I115"/>
  <c r="J115"/>
  <c r="K115"/>
  <c r="I10" i="5"/>
  <c r="J10"/>
  <c r="K10"/>
  <c r="I62" i="1"/>
  <c r="J62"/>
  <c r="K62"/>
  <c r="J32"/>
  <c r="K32"/>
  <c r="P83"/>
  <c r="I71"/>
  <c r="J71"/>
  <c r="K71"/>
  <c r="I37" i="4"/>
  <c r="J37"/>
  <c r="K37"/>
  <c r="I16"/>
  <c r="J16"/>
  <c r="K16"/>
  <c r="O106" i="1"/>
  <c r="P106"/>
  <c r="I136"/>
  <c r="J136"/>
  <c r="K136"/>
  <c r="N78"/>
  <c r="O78"/>
  <c r="P78"/>
  <c r="N111" i="2"/>
  <c r="O111"/>
  <c r="P111"/>
  <c r="N10"/>
  <c r="O10"/>
  <c r="P10"/>
  <c r="I138" i="1"/>
  <c r="J138"/>
  <c r="K138"/>
  <c r="J110"/>
  <c r="K110"/>
  <c r="K79"/>
  <c r="N46"/>
  <c r="O46"/>
  <c r="P46"/>
  <c r="N30"/>
  <c r="O30"/>
  <c r="P30"/>
  <c r="I167" i="3"/>
  <c r="J167"/>
  <c r="K167"/>
  <c r="N57" i="4"/>
  <c r="O57"/>
  <c r="P57"/>
  <c r="N50" i="1"/>
  <c r="O50"/>
  <c r="P50"/>
  <c r="K55" i="7"/>
  <c r="O67" i="1"/>
  <c r="P67"/>
  <c r="N22" i="2"/>
  <c r="O22"/>
  <c r="P22"/>
  <c r="I81" i="1"/>
  <c r="J81"/>
  <c r="K81"/>
  <c r="P18"/>
  <c r="N9"/>
  <c r="O9"/>
  <c r="P9"/>
  <c r="I113" i="2"/>
  <c r="J113"/>
  <c r="K113"/>
  <c r="I41"/>
  <c r="J41"/>
  <c r="K41"/>
  <c r="N8"/>
  <c r="O8"/>
  <c r="P8"/>
  <c r="N167" i="3"/>
  <c r="O167"/>
  <c r="P167"/>
  <c r="N164"/>
  <c r="O164"/>
  <c r="P164"/>
  <c r="I109"/>
  <c r="J109"/>
  <c r="K109"/>
  <c r="I23" i="4"/>
  <c r="J23"/>
  <c r="K23"/>
  <c r="N92" i="3"/>
  <c r="O92"/>
  <c r="P92"/>
  <c r="N131" i="1"/>
  <c r="O131"/>
  <c r="P131"/>
  <c r="P153"/>
  <c r="P162"/>
  <c r="N20"/>
  <c r="O20"/>
  <c r="P20"/>
  <c r="J108" i="2"/>
  <c r="K108"/>
  <c r="I24"/>
  <c r="J24"/>
  <c r="K24"/>
  <c r="N170" i="3"/>
  <c r="O170"/>
  <c r="P170"/>
  <c r="I141"/>
  <c r="J141"/>
  <c r="K141"/>
  <c r="N17" i="4"/>
  <c r="O17"/>
  <c r="P17"/>
  <c r="N120" i="2"/>
  <c r="O120"/>
  <c r="P120"/>
  <c r="N25"/>
  <c r="O25"/>
  <c r="P25"/>
  <c r="N112" i="1"/>
  <c r="O112"/>
  <c r="P112"/>
  <c r="N71"/>
  <c r="O71"/>
  <c r="P71"/>
  <c r="N99"/>
  <c r="O99"/>
  <c r="P99"/>
  <c r="P65"/>
  <c r="I56"/>
  <c r="J56"/>
  <c r="K56"/>
  <c r="N104"/>
  <c r="O104"/>
  <c r="P104"/>
  <c r="N91"/>
  <c r="O91"/>
  <c r="P91"/>
  <c r="O79"/>
  <c r="P79"/>
  <c r="N27"/>
  <c r="O27"/>
  <c r="P27"/>
  <c r="I154" i="3"/>
  <c r="J154"/>
  <c r="K154"/>
  <c r="I30"/>
  <c r="J30"/>
  <c r="K30"/>
  <c r="J101" i="2"/>
  <c r="K101"/>
  <c r="N147" i="3"/>
  <c r="O147"/>
  <c r="P147"/>
  <c r="N110"/>
  <c r="O110"/>
  <c r="P110"/>
  <c r="I68" i="1"/>
  <c r="J68"/>
  <c r="K68"/>
  <c r="K33" i="7"/>
  <c r="I78" i="1"/>
  <c r="J78"/>
  <c r="K78"/>
  <c r="J145"/>
  <c r="K145"/>
  <c r="I112" i="2"/>
  <c r="J112"/>
  <c r="K112"/>
  <c r="N36" i="1"/>
  <c r="O36"/>
  <c r="P36"/>
  <c r="I125" i="2"/>
  <c r="J125"/>
  <c r="K125"/>
  <c r="O57" i="1"/>
  <c r="P57"/>
  <c r="P34"/>
  <c r="P120"/>
  <c r="P161"/>
  <c r="I57"/>
  <c r="J57"/>
  <c r="K57"/>
  <c r="I30"/>
  <c r="J30"/>
  <c r="K30"/>
  <c r="N159" i="3"/>
  <c r="O159"/>
  <c r="P159"/>
  <c r="N122"/>
  <c r="O122"/>
  <c r="P122"/>
  <c r="P58" i="7"/>
  <c r="P53"/>
  <c r="P66"/>
  <c r="P67"/>
  <c r="P65"/>
  <c r="K30"/>
  <c r="K40"/>
  <c r="K44"/>
  <c r="I106" i="1"/>
  <c r="J106"/>
  <c r="K106"/>
  <c r="I25"/>
  <c r="J25"/>
  <c r="K25"/>
  <c r="J151"/>
  <c r="K151"/>
  <c r="I83"/>
  <c r="J83"/>
  <c r="K83"/>
  <c r="O39"/>
  <c r="P39"/>
  <c r="N53" i="2"/>
  <c r="O53"/>
  <c r="P53"/>
  <c r="I93" i="1"/>
  <c r="J93"/>
  <c r="K93"/>
  <c r="I28"/>
  <c r="J28"/>
  <c r="K28"/>
  <c r="I89" i="2"/>
  <c r="J89"/>
  <c r="K89"/>
  <c r="I87"/>
  <c r="J87"/>
  <c r="K87"/>
  <c r="N23"/>
  <c r="O23"/>
  <c r="P23"/>
  <c r="K47" i="7"/>
  <c r="K45"/>
  <c r="K13"/>
  <c r="K14" s="1"/>
  <c r="K91" i="2"/>
  <c r="K93"/>
  <c r="K164"/>
  <c r="P91"/>
  <c r="P93"/>
  <c r="P164"/>
  <c r="P182" i="3"/>
  <c r="P192"/>
  <c r="K153" i="1"/>
  <c r="K162"/>
  <c r="P62" i="2"/>
  <c r="P64"/>
  <c r="P159"/>
  <c r="P42" i="7"/>
  <c r="P44"/>
  <c r="P43"/>
  <c r="P46"/>
  <c r="P47"/>
  <c r="P45"/>
  <c r="P72" i="4"/>
  <c r="P78"/>
  <c r="P13" i="7"/>
  <c r="P14" s="1"/>
  <c r="K28"/>
  <c r="K54"/>
  <c r="K42"/>
  <c r="K32"/>
  <c r="K58"/>
  <c r="K31"/>
  <c r="P21" i="5"/>
  <c r="P37"/>
  <c r="I46" i="1"/>
  <c r="J46"/>
  <c r="K46"/>
  <c r="K53" i="7"/>
  <c r="K56"/>
  <c r="N110" i="1"/>
  <c r="O110"/>
  <c r="P110"/>
  <c r="K43" i="7"/>
  <c r="P57"/>
  <c r="P56"/>
  <c r="K46"/>
  <c r="P55"/>
  <c r="P64"/>
  <c r="P68"/>
  <c r="P36" i="5"/>
  <c r="K36"/>
  <c r="N64" i="1"/>
  <c r="O64"/>
  <c r="P64"/>
  <c r="N118" i="2"/>
  <c r="O118"/>
  <c r="P118"/>
  <c r="I36" i="1"/>
  <c r="J36"/>
  <c r="K36"/>
  <c r="I118" i="2"/>
  <c r="J118"/>
  <c r="K118"/>
  <c r="I144" i="1"/>
  <c r="J144"/>
  <c r="K144"/>
  <c r="I99"/>
  <c r="J99"/>
  <c r="K99"/>
  <c r="I127" i="2"/>
  <c r="J127"/>
  <c r="K127"/>
  <c r="I35" i="4"/>
  <c r="J35"/>
  <c r="K35"/>
  <c r="P40" i="5"/>
  <c r="P49"/>
  <c r="P194" i="3"/>
  <c r="K194"/>
  <c r="K40" i="5"/>
  <c r="K49"/>
  <c r="K124" i="3"/>
  <c r="K191"/>
  <c r="K195"/>
  <c r="K207"/>
  <c r="P124"/>
  <c r="P191" s="1"/>
  <c r="P195" s="1"/>
  <c r="P207" s="1"/>
  <c r="K72" i="4"/>
  <c r="K78"/>
  <c r="K152" i="2"/>
  <c r="K160"/>
  <c r="K62"/>
  <c r="K64"/>
  <c r="K159"/>
  <c r="P21" i="6"/>
  <c r="P43"/>
  <c r="P193" i="3"/>
  <c r="P162" i="2"/>
  <c r="P165"/>
  <c r="P176" s="1"/>
  <c r="K162"/>
  <c r="K165"/>
  <c r="K176"/>
  <c r="P39" i="6"/>
  <c r="P45"/>
  <c r="P163" i="1"/>
  <c r="P164"/>
  <c r="P175" s="1"/>
  <c r="K39" i="6"/>
  <c r="K45"/>
  <c r="K163" i="1"/>
  <c r="K164" s="1"/>
  <c r="K175" s="1"/>
  <c r="K16" i="7" l="1"/>
  <c r="K71" s="1"/>
  <c r="K177" i="1" s="1"/>
  <c r="K20" i="7"/>
  <c r="K75" s="1"/>
  <c r="K51" i="5" s="1"/>
  <c r="K55" s="1"/>
  <c r="I25" i="8" s="1"/>
  <c r="K19" i="7"/>
  <c r="K74" s="1"/>
  <c r="K80" i="4" s="1"/>
  <c r="K82" s="1"/>
  <c r="I22" i="8" s="1"/>
  <c r="K17" i="7"/>
  <c r="K72" s="1"/>
  <c r="K209" i="3" s="1"/>
  <c r="K21" i="7"/>
  <c r="K76" s="1"/>
  <c r="K29" i="11" s="1"/>
  <c r="K31" s="1"/>
  <c r="I28" i="8" s="1"/>
  <c r="K18" i="7"/>
  <c r="K73" s="1"/>
  <c r="K178" i="2" s="1"/>
  <c r="K181" i="1"/>
  <c r="I13" i="8" s="1"/>
  <c r="K182" i="2"/>
  <c r="I19" i="8" s="1"/>
  <c r="K213" i="3"/>
  <c r="I16" i="8" s="1"/>
  <c r="P16" i="7"/>
  <c r="P71" s="1"/>
  <c r="P177" i="1" s="1"/>
  <c r="P181" s="1"/>
  <c r="N13" i="8" s="1"/>
  <c r="P19" i="7"/>
  <c r="P74" s="1"/>
  <c r="P80" i="4" s="1"/>
  <c r="P82" s="1"/>
  <c r="N22" i="8" s="1"/>
  <c r="P20" i="7"/>
  <c r="P75" s="1"/>
  <c r="P51" i="5" s="1"/>
  <c r="P55" s="1"/>
  <c r="N25" i="8" s="1"/>
  <c r="P17" i="7"/>
  <c r="P72" s="1"/>
  <c r="P209" i="3" s="1"/>
  <c r="P213" s="1"/>
  <c r="N16" i="8" s="1"/>
  <c r="P18" i="7"/>
  <c r="P73" s="1"/>
  <c r="P178" i="2" s="1"/>
  <c r="P182" s="1"/>
  <c r="N19" i="8" s="1"/>
  <c r="P21" i="7"/>
  <c r="P76" s="1"/>
  <c r="P29" i="11" s="1"/>
  <c r="P31" s="1"/>
  <c r="N28" i="8" s="1"/>
</calcChain>
</file>

<file path=xl/sharedStrings.xml><?xml version="1.0" encoding="utf-8"?>
<sst xmlns="http://schemas.openxmlformats.org/spreadsheetml/2006/main" count="1875" uniqueCount="527">
  <si>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</si>
  <si>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</si>
  <si>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</si>
  <si>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</si>
  <si>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</si>
  <si>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</si>
  <si>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</si>
  <si>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</si>
  <si>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</si>
  <si>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</si>
  <si>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</si>
  <si>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</si>
  <si>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</si>
  <si>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</si>
  <si>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</si>
  <si>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</si>
  <si>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</si>
  <si>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</si>
  <si>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</si>
  <si>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</si>
  <si>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</si>
  <si>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</si>
  <si>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</si>
  <si>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</si>
  <si>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</si>
  <si>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</si>
  <si>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</si>
  <si>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</si>
  <si>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</si>
  <si>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</si>
  <si>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</si>
  <si>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</si>
  <si>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</si>
  <si>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</si>
  <si>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</si>
  <si>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</si>
  <si>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</si>
  <si>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</si>
  <si>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</si>
  <si>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</si>
  <si>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</si>
  <si>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</si>
  <si>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</si>
  <si>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</si>
  <si>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</si>
  <si>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</si>
  <si>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</si>
  <si>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</si>
  <si>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</si>
  <si>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</si>
  <si>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</si>
  <si>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</si>
  <si>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</si>
  <si>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</si>
  <si>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</si>
  <si>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</si>
  <si>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</si>
  <si>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</si>
  <si>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</si>
  <si>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</si>
  <si>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</si>
  <si>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</si>
  <si>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</si>
  <si>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</si>
  <si>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</si>
  <si>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</si>
  <si>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</si>
  <si>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</si>
  <si>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</si>
  <si>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</si>
  <si>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</si>
  <si>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</si>
  <si>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</si>
  <si>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</si>
  <si>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</si>
  <si>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</si>
  <si>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</si>
  <si>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</si>
  <si>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</si>
  <si>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</si>
  <si>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</si>
  <si>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</si>
  <si>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</si>
  <si>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</si>
  <si>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</si>
  <si>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</si>
  <si>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</si>
  <si>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</si>
  <si>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</si>
  <si>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</si>
  <si>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</si>
  <si>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</si>
  <si>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</si>
  <si>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</si>
  <si>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</si>
  <si>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</si>
  <si>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</si>
  <si>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</si>
  <si>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</si>
  <si>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</si>
  <si>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</si>
  <si>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</si>
  <si>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</si>
  <si>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</si>
  <si>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</si>
  <si>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</si>
  <si>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</si>
  <si>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</si>
  <si>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</si>
  <si>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</si>
  <si>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</si>
  <si>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</si>
  <si>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</si>
  <si>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</si>
  <si>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</si>
  <si>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</si>
  <si>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</si>
  <si>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</si>
  <si>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</si>
  <si>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</si>
  <si>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</si>
  <si>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</si>
  <si>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</si>
  <si>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</si>
  <si>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</si>
  <si>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</si>
  <si>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</si>
  <si>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</si>
  <si>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</si>
  <si>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</si>
  <si>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</si>
  <si>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</si>
  <si>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</si>
  <si>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</si>
  <si>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</si>
  <si>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</si>
  <si>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</si>
  <si>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</si>
  <si>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</si>
  <si>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</si>
  <si>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</si>
  <si>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</si>
  <si>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</si>
  <si>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</si>
  <si>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</si>
  <si>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</si>
  <si>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</si>
  <si>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</si>
  <si>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</si>
  <si>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</si>
  <si>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</si>
  <si>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</si>
  <si>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</si>
  <si>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</si>
  <si>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</si>
  <si>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</si>
  <si>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</si>
  <si>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</si>
  <si>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</si>
  <si>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</si>
  <si>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</si>
  <si>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</si>
  <si>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</si>
  <si>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</si>
  <si>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</si>
  <si>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</si>
  <si>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</si>
  <si>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</si>
  <si>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</si>
  <si>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</si>
  <si>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</si>
  <si>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</si>
  <si>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</si>
  <si>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</si>
  <si>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</si>
  <si>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</si>
  <si>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</si>
  <si>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</si>
  <si>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</si>
  <si>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</si>
  <si>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</si>
  <si>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</si>
  <si>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</si>
  <si>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</si>
  <si>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</si>
  <si>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</si>
  <si>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</si>
  <si>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</si>
  <si>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</si>
  <si>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</si>
  <si>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</si>
  <si>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</si>
  <si>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</si>
  <si>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</si>
  <si>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</si>
  <si>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</si>
  <si>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</si>
  <si>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</si>
  <si>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</si>
  <si>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</si>
  <si>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</si>
  <si>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</si>
  <si>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</si>
  <si>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</si>
  <si>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</si>
  <si>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</si>
  <si>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</si>
  <si>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</si>
  <si>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</si>
  <si>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</si>
  <si>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</si>
  <si>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</si>
  <si>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</si>
  <si>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</si>
  <si>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</si>
  <si>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</si>
  <si>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</si>
  <si>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</si>
  <si>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</si>
  <si>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</si>
  <si>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</si>
  <si>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</si>
  <si>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</si>
  <si>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</si>
  <si>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</si>
  <si>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</si>
  <si>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</si>
  <si>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</si>
  <si>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</si>
  <si>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</si>
  <si>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</si>
  <si>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</si>
  <si>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</si>
  <si>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</si>
  <si>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</si>
  <si>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</si>
  <si>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</si>
  <si>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</si>
  <si>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</si>
  <si>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</si>
  <si>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</si>
  <si>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</si>
  <si>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</si>
  <si>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</si>
  <si>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</si>
  <si>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</si>
  <si>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</si>
  <si>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</si>
  <si>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</si>
  <si>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</si>
  <si>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</si>
  <si>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</si>
  <si>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</si>
  <si>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</si>
  <si>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</si>
  <si>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</si>
  <si>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</si>
  <si>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</si>
  <si>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</si>
  <si>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</si>
  <si>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</si>
  <si>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</si>
  <si>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</si>
  <si>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</si>
  <si>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</si>
  <si>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</si>
  <si>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</si>
  <si>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</si>
  <si>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</si>
  <si>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</si>
  <si>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</si>
  <si>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</si>
  <si>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</si>
  <si>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</si>
  <si>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</si>
  <si>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</si>
  <si>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</si>
  <si>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</si>
  <si>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</si>
  <si>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</si>
  <si>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</si>
  <si>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</si>
  <si>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</si>
  <si>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</si>
  <si>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</si>
  <si>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</si>
  <si>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</si>
  <si>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</si>
  <si>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</si>
  <si>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</si>
  <si>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</si>
  <si>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</si>
  <si>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</si>
  <si>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</si>
  <si>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</si>
  <si>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</si>
  <si>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</si>
  <si>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</si>
  <si>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</si>
  <si>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</si>
  <si>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</si>
  <si>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</si>
  <si>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</si>
  <si>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</si>
  <si>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</si>
  <si>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</si>
  <si>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</si>
  <si>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</si>
  <si>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</si>
  <si>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</si>
  <si>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</si>
  <si>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</si>
  <si>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</si>
  <si>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</si>
  <si>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</si>
  <si>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</si>
  <si>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</si>
  <si>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</si>
  <si>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</si>
  <si>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</si>
  <si>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</si>
  <si>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</si>
  <si>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</si>
  <si>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</si>
  <si>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</si>
  <si>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</si>
  <si>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</si>
  <si>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</si>
  <si>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</si>
  <si>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</si>
  <si>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</si>
  <si>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</si>
  <si>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</si>
  <si>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</si>
  <si>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</si>
  <si>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</si>
  <si>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</si>
  <si>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</si>
  <si>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</si>
  <si>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</si>
  <si>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</si>
  <si>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</si>
  <si>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</si>
  <si>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</si>
  <si>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</si>
  <si>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</si>
  <si>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</si>
  <si>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</si>
  <si>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</si>
  <si>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</si>
  <si>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</si>
  <si>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</si>
  <si>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</si>
  <si>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</si>
  <si>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</si>
  <si>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</si>
  <si>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</si>
  <si>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</si>
  <si>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</si>
  <si>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</si>
  <si>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</si>
  <si>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</si>
  <si>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</si>
  <si>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</si>
  <si>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</si>
  <si>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</si>
  <si>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</si>
  <si>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</si>
  <si>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</si>
  <si>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</si>
  <si>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</si>
  <si>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</si>
  <si>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</si>
  <si>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</si>
  <si>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</si>
  <si>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</si>
  <si>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</si>
  <si>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</si>
  <si>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</si>
  <si>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</si>
  <si>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</si>
  <si>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</si>
  <si>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</si>
  <si>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</si>
  <si>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</si>
  <si>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</si>
  <si>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</si>
  <si>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</si>
  <si>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</si>
  <si>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</si>
  <si>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</si>
  <si>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</si>
  <si>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</si>
  <si>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</si>
  <si>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</si>
  <si>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</si>
  <si>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</si>
  <si>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</si>
  <si>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</si>
  <si>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</si>
  <si>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</si>
  <si>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</si>
  <si>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</si>
  <si>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</si>
  <si>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</si>
  <si>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</si>
  <si>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</si>
  <si>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</si>
  <si>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</si>
  <si>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</si>
  <si>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</si>
  <si>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</si>
  <si>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</si>
  <si>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</si>
  <si>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</si>
  <si>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</si>
  <si>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</si>
  <si>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</si>
  <si>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</si>
  <si>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</si>
  <si>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</si>
  <si>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</si>
  <si>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</si>
  <si>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</si>
  <si>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</si>
  <si>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</si>
  <si>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</si>
  <si>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</si>
  <si>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</si>
  <si>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</si>
  <si>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</si>
  <si>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</si>
  <si>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</si>
  <si>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</si>
  <si>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</si>
  <si>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</si>
  <si>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</si>
  <si>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</si>
  <si>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</si>
  <si>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</si>
  <si>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</si>
  <si>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</si>
  <si>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</si>
  <si>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</si>
  <si>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</si>
  <si>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</si>
  <si>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</si>
  <si>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</si>
  <si>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</si>
  <si>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</si>
  <si>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</si>
  <si>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</si>
  <si>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</si>
  <si>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</si>
  <si>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</si>
  <si>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</si>
  <si>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</si>
  <si>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</si>
  <si>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</si>
  <si>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</si>
  <si>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</si>
  <si>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</si>
  <si>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</si>
  <si>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</si>
  <si>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</si>
  <si>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</si>
  <si>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</si>
  <si>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</si>
  <si>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</si>
  <si>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</si>
  <si>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</si>
  <si>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</si>
  <si>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</si>
  <si>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</si>
  <si>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</si>
  <si>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</si>
  <si>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</si>
  <si>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</si>
  <si>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</si>
  <si>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</si>
  <si>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</si>
  <si>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</si>
  <si>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</si>
  <si>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</si>
  <si>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</si>
  <si>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</si>
  <si>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</si>
  <si>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</si>
  <si>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</si>
  <si>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</si>
  <si>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</si>
  <si>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</si>
  <si>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</si>
  <si>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</si>
  <si>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</si>
  <si>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</si>
  <si>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</si>
  <si>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</si>
  <si>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</si>
  <si>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</si>
  <si>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</si>
  <si>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</si>
  <si>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</si>
  <si>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</si>
  <si>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</si>
  <si>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</si>
  <si>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</si>
  <si>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Q0263398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</si>
  <si>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</si>
  <si>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</si>
  <si>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</si>
  <si>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</si>
  <si>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</si>
  <si>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</si>
  <si>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MARCH-2024</t>
  </si>
  <si>
    <t>INTIAL READING 01/03/2024</t>
  </si>
  <si>
    <t>FINAL READING 31/03/2024</t>
  </si>
  <si>
    <t>wef 07.03.2024</t>
  </si>
  <si>
    <t>up to 18.03.2024</t>
  </si>
  <si>
    <t>assesment</t>
  </si>
  <si>
    <t>up to 04.03.2024</t>
  </si>
  <si>
    <t>w.ef 07.03.2024</t>
  </si>
  <si>
    <t>check Meter data</t>
  </si>
  <si>
    <t xml:space="preserve">check meter </t>
  </si>
  <si>
    <t xml:space="preserve">                                      PERIOD 1st MARCH-2024 TO 31st  MARCH-2024</t>
  </si>
  <si>
    <t>wef 16.03.24 (CTR 750/1)</t>
  </si>
  <si>
    <t>Reactive Energy distribution to DISCOMs in proportion to their Active Energy drawl(week No- 50  FY2023-24)  for EDWMP-GHAZIPUR :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</si>
</sst>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6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7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2" fontId="8" fillId="0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5" fillId="0" borderId="0" xfId="0" applyFont="1"/>
    <xf numFmtId="0" fontId="10" fillId="0" borderId="3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0" xfId="0" applyFont="1" applyFill="1" applyBorder="1"/>
    <xf numFmtId="0" fontId="1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left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2" fontId="10" fillId="0" borderId="15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5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9" fillId="0" borderId="0" xfId="0" applyFont="1" applyFill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3" xfId="0" applyFont="1" applyFill="1" applyBorder="1"/>
    <xf numFmtId="192" fontId="10" fillId="0" borderId="3" xfId="0" applyNumberFormat="1" applyFont="1" applyFill="1" applyBorder="1"/>
    <xf numFmtId="192" fontId="10" fillId="0" borderId="2" xfId="0" applyNumberFormat="1" applyFont="1" applyFill="1" applyBorder="1"/>
    <xf numFmtId="0" fontId="11" fillId="0" borderId="15" xfId="0" applyFont="1" applyFill="1" applyBorder="1"/>
    <xf numFmtId="0" fontId="11" fillId="0" borderId="14" xfId="0" applyFont="1" applyFill="1" applyBorder="1"/>
    <xf numFmtId="1" fontId="19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4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6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6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93" fontId="9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192" fontId="8" fillId="0" borderId="9" xfId="0" applyNumberFormat="1" applyFont="1" applyFill="1" applyBorder="1" applyAlignment="1">
      <alignment horizontal="center"/>
    </xf>
    <xf numFmtId="0" fontId="26" fillId="0" borderId="18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22" xfId="0" applyBorder="1"/>
    <xf numFmtId="0" fontId="1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left" vertical="center"/>
    </xf>
    <xf numFmtId="1" fontId="19" fillId="0" borderId="15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2" fontId="19" fillId="0" borderId="23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1" xfId="0" applyFont="1" applyFill="1" applyBorder="1" applyAlignment="1">
      <alignment horizontal="center"/>
    </xf>
    <xf numFmtId="0" fontId="20" fillId="0" borderId="13" xfId="0" applyFont="1" applyFill="1" applyBorder="1"/>
    <xf numFmtId="0" fontId="9" fillId="0" borderId="9" xfId="0" applyFont="1" applyFill="1" applyBorder="1" applyAlignment="1">
      <alignment horizontal="center"/>
    </xf>
    <xf numFmtId="192" fontId="9" fillId="0" borderId="9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22" fillId="0" borderId="12" xfId="0" applyFont="1" applyBorder="1" applyAlignment="1">
      <alignment horizontal="center"/>
    </xf>
    <xf numFmtId="0" fontId="22" fillId="0" borderId="22" xfId="0" applyFont="1" applyBorder="1"/>
    <xf numFmtId="0" fontId="17" fillId="0" borderId="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3" fillId="0" borderId="27" xfId="0" applyFont="1" applyBorder="1"/>
    <xf numFmtId="0" fontId="34" fillId="0" borderId="27" xfId="0" applyFont="1" applyBorder="1"/>
    <xf numFmtId="0" fontId="35" fillId="0" borderId="27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7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1" fillId="0" borderId="0" xfId="0" applyFont="1" applyBorder="1"/>
    <xf numFmtId="0" fontId="43" fillId="0" borderId="0" xfId="0" applyFont="1" applyBorder="1"/>
    <xf numFmtId="0" fontId="40" fillId="0" borderId="0" xfId="0" applyFont="1" applyBorder="1"/>
    <xf numFmtId="0" fontId="41" fillId="0" borderId="0" xfId="0" applyFont="1" applyBorder="1" applyAlignment="1">
      <alignment horizontal="left"/>
    </xf>
    <xf numFmtId="0" fontId="11" fillId="0" borderId="0" xfId="0" applyFont="1" applyBorder="1"/>
    <xf numFmtId="0" fontId="39" fillId="0" borderId="17" xfId="0" applyFont="1" applyBorder="1"/>
    <xf numFmtId="0" fontId="40" fillId="0" borderId="9" xfId="0" applyFont="1" applyBorder="1"/>
    <xf numFmtId="0" fontId="41" fillId="0" borderId="18" xfId="0" applyFont="1" applyBorder="1"/>
    <xf numFmtId="0" fontId="42" fillId="0" borderId="18" xfId="0" applyFont="1" applyBorder="1"/>
    <xf numFmtId="0" fontId="42" fillId="0" borderId="0" xfId="0" applyFont="1" applyBorder="1"/>
    <xf numFmtId="0" fontId="19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8" xfId="0" applyFont="1" applyBorder="1"/>
    <xf numFmtId="0" fontId="46" fillId="0" borderId="18" xfId="0" applyFont="1" applyBorder="1"/>
    <xf numFmtId="0" fontId="47" fillId="0" borderId="18" xfId="0" applyFont="1" applyBorder="1" applyAlignment="1">
      <alignment horizontal="left"/>
    </xf>
    <xf numFmtId="0" fontId="17" fillId="0" borderId="18" xfId="0" applyFont="1" applyBorder="1"/>
    <xf numFmtId="0" fontId="46" fillId="0" borderId="0" xfId="0" applyFont="1" applyBorder="1"/>
    <xf numFmtId="0" fontId="32" fillId="0" borderId="0" xfId="0" applyFont="1" applyBorder="1"/>
    <xf numFmtId="0" fontId="19" fillId="0" borderId="12" xfId="0" applyFont="1" applyFill="1" applyBorder="1" applyAlignment="1">
      <alignment horizontal="left"/>
    </xf>
    <xf numFmtId="0" fontId="40" fillId="0" borderId="11" xfId="0" applyFont="1" applyBorder="1"/>
    <xf numFmtId="0" fontId="41" fillId="0" borderId="11" xfId="0" applyFont="1" applyBorder="1"/>
    <xf numFmtId="0" fontId="27" fillId="0" borderId="18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8" xfId="0" applyFont="1" applyBorder="1"/>
    <xf numFmtId="0" fontId="0" fillId="0" borderId="28" xfId="0" applyBorder="1"/>
    <xf numFmtId="49" fontId="0" fillId="0" borderId="0" xfId="0" applyNumberFormat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5" xfId="0" applyNumberFormat="1" applyFont="1" applyFill="1" applyBorder="1" applyAlignment="1">
      <alignment horizontal="center"/>
    </xf>
    <xf numFmtId="0" fontId="19" fillId="0" borderId="15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3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4" xfId="0" applyFont="1" applyFill="1" applyBorder="1"/>
    <xf numFmtId="0" fontId="22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7" fillId="0" borderId="4" xfId="0" applyFont="1" applyFill="1" applyBorder="1"/>
    <xf numFmtId="0" fontId="53" fillId="0" borderId="4" xfId="0" applyFont="1" applyFill="1" applyBorder="1" applyAlignment="1">
      <alignment horizontal="center"/>
    </xf>
    <xf numFmtId="0" fontId="53" fillId="0" borderId="5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6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6" xfId="0" applyFont="1" applyFill="1" applyBorder="1"/>
    <xf numFmtId="0" fontId="53" fillId="0" borderId="14" xfId="0" applyFont="1" applyFill="1" applyBorder="1" applyAlignment="1">
      <alignment horizontal="center"/>
    </xf>
    <xf numFmtId="0" fontId="27" fillId="0" borderId="15" xfId="0" applyFont="1" applyFill="1" applyBorder="1"/>
    <xf numFmtId="192" fontId="27" fillId="0" borderId="2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5" xfId="0" applyNumberFormat="1" applyFont="1" applyFill="1" applyBorder="1"/>
    <xf numFmtId="1" fontId="22" fillId="0" borderId="15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6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5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2" xfId="0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0" fontId="58" fillId="0" borderId="15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5" xfId="0" applyFont="1" applyFill="1" applyBorder="1" applyAlignment="1">
      <alignment horizontal="center"/>
    </xf>
    <xf numFmtId="2" fontId="26" fillId="0" borderId="5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vertical="center"/>
    </xf>
    <xf numFmtId="0" fontId="27" fillId="0" borderId="12" xfId="0" applyFont="1" applyFill="1" applyBorder="1"/>
    <xf numFmtId="0" fontId="0" fillId="0" borderId="17" xfId="0" applyBorder="1"/>
    <xf numFmtId="1" fontId="58" fillId="0" borderId="0" xfId="0" applyNumberFormat="1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2" fontId="59" fillId="0" borderId="4" xfId="0" applyNumberFormat="1" applyFont="1" applyFill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3" xfId="0" applyFont="1" applyFill="1" applyBorder="1" applyAlignment="1">
      <alignment horizontal="center"/>
    </xf>
    <xf numFmtId="0" fontId="59" fillId="0" borderId="4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4" fillId="0" borderId="4" xfId="0" applyFont="1" applyFill="1" applyBorder="1"/>
    <xf numFmtId="0" fontId="15" fillId="0" borderId="2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0" fontId="61" fillId="0" borderId="2" xfId="0" applyFont="1" applyFill="1" applyBorder="1" applyAlignment="1">
      <alignment horizontal="center"/>
    </xf>
    <xf numFmtId="2" fontId="14" fillId="0" borderId="4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6" xfId="0" applyNumberFormat="1" applyFont="1" applyFill="1" applyBorder="1" applyAlignment="1">
      <alignment horizontal="center"/>
    </xf>
    <xf numFmtId="0" fontId="39" fillId="0" borderId="11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32" xfId="0" applyFont="1" applyBorder="1"/>
    <xf numFmtId="0" fontId="26" fillId="0" borderId="30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7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6" fillId="0" borderId="0" xfId="0" applyFont="1" applyBorder="1" applyAlignment="1">
      <alignment horizontal="center"/>
    </xf>
    <xf numFmtId="192" fontId="28" fillId="0" borderId="0" xfId="0" applyNumberFormat="1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5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17" fillId="0" borderId="15" xfId="0" applyNumberFormat="1" applyFont="1" applyFill="1" applyBorder="1" applyAlignment="1">
      <alignment vertical="top"/>
    </xf>
    <xf numFmtId="49" fontId="1" fillId="0" borderId="0" xfId="0" applyNumberFormat="1" applyFont="1"/>
    <xf numFmtId="0" fontId="68" fillId="0" borderId="0" xfId="0" applyFont="1" applyBorder="1" applyAlignment="1">
      <alignment horizontal="center" vertical="center"/>
    </xf>
    <xf numFmtId="2" fontId="17" fillId="0" borderId="4" xfId="0" applyNumberFormat="1" applyFont="1" applyFill="1" applyBorder="1" applyAlignment="1">
      <alignment vertical="top"/>
    </xf>
    <xf numFmtId="1" fontId="19" fillId="0" borderId="3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/>
    </xf>
    <xf numFmtId="0" fontId="72" fillId="0" borderId="17" xfId="0" applyFont="1" applyFill="1" applyBorder="1"/>
    <xf numFmtId="0" fontId="72" fillId="0" borderId="19" xfId="0" applyFont="1" applyFill="1" applyBorder="1"/>
    <xf numFmtId="192" fontId="73" fillId="0" borderId="12" xfId="0" applyNumberFormat="1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0" borderId="16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3" xfId="0" applyFont="1" applyFill="1" applyBorder="1" applyAlignment="1">
      <alignment horizontal="left" vertical="center"/>
    </xf>
    <xf numFmtId="192" fontId="17" fillId="0" borderId="0" xfId="0" applyNumberFormat="1" applyFont="1" applyBorder="1" applyAlignment="1">
      <alignment horizontal="center"/>
    </xf>
    <xf numFmtId="192" fontId="20" fillId="0" borderId="12" xfId="0" applyNumberFormat="1" applyFont="1" applyBorder="1" applyAlignment="1">
      <alignment horizontal="center"/>
    </xf>
    <xf numFmtId="192" fontId="27" fillId="0" borderId="15" xfId="0" applyNumberFormat="1" applyFont="1" applyFill="1" applyBorder="1" applyAlignment="1">
      <alignment horizontal="center" vertical="center"/>
    </xf>
    <xf numFmtId="192" fontId="27" fillId="0" borderId="12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5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1" xfId="0" applyFont="1" applyFill="1" applyBorder="1" applyAlignment="1">
      <alignment wrapText="1"/>
    </xf>
    <xf numFmtId="0" fontId="32" fillId="0" borderId="14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0" fillId="0" borderId="21" xfId="0" applyFill="1" applyBorder="1"/>
    <xf numFmtId="0" fontId="74" fillId="0" borderId="21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1" xfId="0" applyFont="1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0" fillId="0" borderId="21" xfId="0" applyFill="1" applyBorder="1" applyAlignment="1">
      <alignment horizontal="center" wrapText="1"/>
    </xf>
    <xf numFmtId="0" fontId="19" fillId="0" borderId="21" xfId="0" applyFont="1" applyFill="1" applyBorder="1"/>
    <xf numFmtId="0" fontId="22" fillId="0" borderId="21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1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1" xfId="0" applyFont="1" applyFill="1" applyBorder="1"/>
    <xf numFmtId="0" fontId="58" fillId="0" borderId="2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0" fillId="0" borderId="21" xfId="0" applyFill="1" applyBorder="1" applyAlignment="1">
      <alignment wrapText="1"/>
    </xf>
    <xf numFmtId="0" fontId="18" fillId="0" borderId="21" xfId="0" applyFont="1" applyFill="1" applyBorder="1"/>
    <xf numFmtId="0" fontId="10" fillId="0" borderId="2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/>
    <xf numFmtId="0" fontId="26" fillId="0" borderId="0" xfId="0" applyFont="1" applyFill="1" applyBorder="1" applyAlignment="1">
      <alignment horizontal="left"/>
    </xf>
    <xf numFmtId="0" fontId="10" fillId="0" borderId="15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49" fontId="28" fillId="0" borderId="20" xfId="0" applyNumberFormat="1" applyFont="1" applyFill="1" applyBorder="1" applyAlignment="1">
      <alignment horizontal="right" vertical="top"/>
    </xf>
    <xf numFmtId="49" fontId="28" fillId="0" borderId="21" xfId="0" applyNumberFormat="1" applyFont="1" applyFill="1" applyBorder="1" applyAlignment="1">
      <alignment horizontal="right" vertical="top"/>
    </xf>
    <xf numFmtId="49" fontId="5" fillId="0" borderId="2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20" xfId="0" applyFont="1" applyFill="1" applyBorder="1"/>
    <xf numFmtId="0" fontId="19" fillId="0" borderId="2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6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8" fillId="0" borderId="2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3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2" xfId="0" applyFill="1" applyBorder="1"/>
    <xf numFmtId="0" fontId="39" fillId="0" borderId="17" xfId="0" applyFont="1" applyFill="1" applyBorder="1"/>
    <xf numFmtId="0" fontId="40" fillId="0" borderId="9" xfId="0" applyFont="1" applyFill="1" applyBorder="1"/>
    <xf numFmtId="0" fontId="45" fillId="0" borderId="18" xfId="0" applyFont="1" applyFill="1" applyBorder="1"/>
    <xf numFmtId="0" fontId="41" fillId="0" borderId="0" xfId="0" applyFont="1" applyFill="1" applyBorder="1"/>
    <xf numFmtId="0" fontId="41" fillId="0" borderId="18" xfId="0" applyFont="1" applyFill="1" applyBorder="1"/>
    <xf numFmtId="0" fontId="42" fillId="0" borderId="18" xfId="0" applyFont="1" applyFill="1" applyBorder="1"/>
    <xf numFmtId="0" fontId="42" fillId="0" borderId="0" xfId="0" applyFont="1" applyFill="1" applyBorder="1"/>
    <xf numFmtId="0" fontId="19" fillId="0" borderId="18" xfId="0" applyFont="1" applyFill="1" applyBorder="1"/>
    <xf numFmtId="0" fontId="46" fillId="0" borderId="18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11" xfId="0" applyFont="1" applyFill="1" applyBorder="1"/>
    <xf numFmtId="0" fontId="47" fillId="0" borderId="18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11" xfId="0" applyFont="1" applyFill="1" applyBorder="1"/>
    <xf numFmtId="0" fontId="17" fillId="0" borderId="18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43" fillId="0" borderId="12" xfId="0" applyFont="1" applyFill="1" applyBorder="1"/>
    <xf numFmtId="0" fontId="46" fillId="0" borderId="12" xfId="0" applyFont="1" applyFill="1" applyBorder="1"/>
    <xf numFmtId="192" fontId="54" fillId="0" borderId="12" xfId="0" applyNumberFormat="1" applyFont="1" applyFill="1" applyBorder="1" applyAlignment="1">
      <alignment horizontal="center" shrinkToFit="1"/>
    </xf>
    <xf numFmtId="0" fontId="19" fillId="0" borderId="12" xfId="0" applyFont="1" applyFill="1" applyBorder="1"/>
    <xf numFmtId="0" fontId="43" fillId="0" borderId="2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5" xfId="0" applyNumberFormat="1" applyFont="1" applyFill="1" applyBorder="1"/>
    <xf numFmtId="0" fontId="58" fillId="0" borderId="0" xfId="0" applyFont="1" applyFill="1"/>
    <xf numFmtId="0" fontId="59" fillId="0" borderId="6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4" fillId="0" borderId="12" xfId="0" applyFont="1" applyFill="1" applyBorder="1"/>
    <xf numFmtId="0" fontId="70" fillId="0" borderId="18" xfId="0" applyFont="1" applyFill="1" applyBorder="1"/>
    <xf numFmtId="0" fontId="69" fillId="0" borderId="18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11" xfId="0" applyFont="1" applyFill="1" applyBorder="1"/>
    <xf numFmtId="0" fontId="47" fillId="0" borderId="0" xfId="0" applyFont="1" applyFill="1" applyBorder="1"/>
    <xf numFmtId="0" fontId="47" fillId="0" borderId="11" xfId="0" applyFont="1" applyFill="1" applyBorder="1"/>
    <xf numFmtId="0" fontId="20" fillId="0" borderId="18" xfId="0" applyFont="1" applyFill="1" applyBorder="1"/>
    <xf numFmtId="0" fontId="26" fillId="0" borderId="11" xfId="0" applyFont="1" applyFill="1" applyBorder="1"/>
    <xf numFmtId="0" fontId="0" fillId="0" borderId="4" xfId="0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92" fontId="3" fillId="0" borderId="9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3" xfId="0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/>
    </xf>
    <xf numFmtId="2" fontId="27" fillId="0" borderId="2" xfId="0" applyNumberFormat="1" applyFont="1" applyFill="1" applyBorder="1"/>
    <xf numFmtId="0" fontId="27" fillId="0" borderId="2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4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30" xfId="0" applyFont="1" applyFill="1" applyBorder="1"/>
    <xf numFmtId="0" fontId="75" fillId="0" borderId="18" xfId="0" applyFont="1" applyFill="1" applyBorder="1" applyAlignment="1">
      <alignment horizontal="left"/>
    </xf>
    <xf numFmtId="0" fontId="48" fillId="0" borderId="30" xfId="0" applyFont="1" applyFill="1" applyBorder="1"/>
    <xf numFmtId="0" fontId="30" fillId="0" borderId="18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6" xfId="0" applyFill="1" applyBorder="1"/>
    <xf numFmtId="0" fontId="22" fillId="0" borderId="15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2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1" xfId="0" applyFont="1" applyFill="1" applyBorder="1" applyAlignment="1">
      <alignment wrapText="1"/>
    </xf>
    <xf numFmtId="194" fontId="53" fillId="0" borderId="16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wrapText="1"/>
    </xf>
    <xf numFmtId="194" fontId="15" fillId="0" borderId="16" xfId="0" applyNumberFormat="1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1" xfId="0" applyFont="1" applyFill="1" applyBorder="1" applyAlignment="1">
      <alignment horizontal="center"/>
    </xf>
    <xf numFmtId="2" fontId="26" fillId="0" borderId="16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7" fillId="0" borderId="2" xfId="0" applyFont="1" applyFill="1" applyBorder="1" applyAlignment="1">
      <alignment horizontal="left"/>
    </xf>
    <xf numFmtId="1" fontId="18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2" fontId="18" fillId="0" borderId="12" xfId="0" applyNumberFormat="1" applyFont="1" applyFill="1" applyBorder="1"/>
    <xf numFmtId="2" fontId="18" fillId="0" borderId="12" xfId="0" applyNumberFormat="1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5" xfId="0" applyFont="1" applyFill="1" applyBorder="1"/>
    <xf numFmtId="0" fontId="0" fillId="0" borderId="15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1" xfId="0" applyFont="1" applyFill="1" applyBorder="1" applyAlignment="1">
      <alignment wrapText="1"/>
    </xf>
    <xf numFmtId="0" fontId="26" fillId="0" borderId="21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5" xfId="0" applyNumberFormat="1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center"/>
    </xf>
    <xf numFmtId="0" fontId="15" fillId="0" borderId="15" xfId="0" applyFont="1" applyFill="1" applyBorder="1"/>
    <xf numFmtId="0" fontId="18" fillId="0" borderId="21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5" xfId="0" applyNumberFormat="1" applyFont="1" applyFill="1" applyBorder="1" applyAlignment="1">
      <alignment horizontal="center"/>
    </xf>
    <xf numFmtId="0" fontId="15" fillId="0" borderId="33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1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1" xfId="0" applyNumberFormat="1" applyFill="1" applyBorder="1"/>
    <xf numFmtId="0" fontId="18" fillId="0" borderId="21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/>
    </xf>
    <xf numFmtId="0" fontId="19" fillId="0" borderId="33" xfId="0" applyFont="1" applyFill="1" applyBorder="1"/>
    <xf numFmtId="0" fontId="22" fillId="0" borderId="21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74" fillId="0" borderId="33" xfId="0" applyFont="1" applyFill="1" applyBorder="1"/>
    <xf numFmtId="0" fontId="5" fillId="0" borderId="21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5" xfId="0" applyNumberFormat="1" applyFont="1" applyFill="1" applyBorder="1"/>
    <xf numFmtId="0" fontId="0" fillId="0" borderId="33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6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wrapText="1"/>
    </xf>
    <xf numFmtId="0" fontId="19" fillId="0" borderId="0" xfId="0" applyFont="1"/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/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0" fontId="0" fillId="2" borderId="0" xfId="0" applyFill="1"/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1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1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4" xfId="0" applyNumberFormat="1" applyFont="1" applyFill="1" applyBorder="1" applyAlignment="1">
      <alignment horizontal="center"/>
    </xf>
    <xf numFmtId="1" fontId="19" fillId="0" borderId="15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1" xfId="0" applyFont="1" applyFill="1" applyBorder="1"/>
    <xf numFmtId="0" fontId="22" fillId="0" borderId="0" xfId="0" applyFont="1" applyAlignment="1">
      <alignment horizontal="left"/>
    </xf>
    <xf numFmtId="2" fontId="76" fillId="0" borderId="9" xfId="0" applyNumberFormat="1" applyFont="1" applyFill="1" applyBorder="1"/>
    <xf numFmtId="1" fontId="28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8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9" xfId="0" applyNumberFormat="1" applyFont="1" applyFill="1" applyBorder="1" applyAlignment="1">
      <alignment horizontal="center"/>
    </xf>
    <xf numFmtId="2" fontId="78" fillId="0" borderId="9" xfId="0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4" xfId="0" applyFont="1" applyFill="1" applyBorder="1" applyAlignment="1">
      <alignment horizontal="center"/>
    </xf>
    <xf numFmtId="0" fontId="0" fillId="0" borderId="40" xfId="0" applyFill="1" applyBorder="1"/>
    <xf numFmtId="0" fontId="28" fillId="0" borderId="12" xfId="0" applyFont="1" applyBorder="1"/>
    <xf numFmtId="0" fontId="22" fillId="0" borderId="12" xfId="0" applyFont="1" applyBorder="1" applyAlignment="1">
      <alignment horizontal="left"/>
    </xf>
    <xf numFmtId="0" fontId="0" fillId="0" borderId="12" xfId="0" applyBorder="1" applyAlignment="1">
      <alignment horizontal="right"/>
    </xf>
    <xf numFmtId="192" fontId="0" fillId="0" borderId="12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2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4" xfId="0" applyNumberFormat="1" applyFont="1" applyFill="1" applyBorder="1" applyAlignment="1">
      <alignment horizontal="center"/>
    </xf>
    <xf numFmtId="2" fontId="20" fillId="0" borderId="9" xfId="0" applyNumberFormat="1" applyFont="1" applyFill="1" applyBorder="1"/>
    <xf numFmtId="0" fontId="17" fillId="0" borderId="18" xfId="0" applyFont="1" applyFill="1" applyBorder="1" applyAlignment="1">
      <alignment horizontal="center"/>
    </xf>
    <xf numFmtId="0" fontId="46" fillId="0" borderId="18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0" fontId="28" fillId="0" borderId="9" xfId="0" applyFont="1" applyFill="1" applyBorder="1"/>
    <xf numFmtId="192" fontId="0" fillId="0" borderId="9" xfId="0" applyNumberFormat="1" applyFill="1" applyBorder="1"/>
    <xf numFmtId="0" fontId="79" fillId="0" borderId="38" xfId="0" applyFont="1" applyFill="1" applyBorder="1"/>
    <xf numFmtId="0" fontId="19" fillId="0" borderId="19" xfId="0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2" fontId="79" fillId="0" borderId="9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0" fillId="0" borderId="34" xfId="0" applyBorder="1"/>
    <xf numFmtId="2" fontId="23" fillId="0" borderId="12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9" xfId="0" applyFont="1" applyBorder="1"/>
    <xf numFmtId="0" fontId="77" fillId="0" borderId="17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2" xfId="0" applyFont="1" applyFill="1" applyBorder="1"/>
    <xf numFmtId="0" fontId="0" fillId="0" borderId="12" xfId="0" applyFill="1" applyBorder="1" applyAlignment="1">
      <alignment horizontal="center"/>
    </xf>
    <xf numFmtId="0" fontId="18" fillId="0" borderId="21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/>
    </xf>
    <xf numFmtId="0" fontId="77" fillId="0" borderId="19" xfId="0" applyFont="1" applyFill="1" applyBorder="1" applyAlignment="1">
      <alignment horizontal="center"/>
    </xf>
    <xf numFmtId="193" fontId="17" fillId="0" borderId="12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5" xfId="0" applyFill="1" applyBorder="1"/>
    <xf numFmtId="0" fontId="0" fillId="0" borderId="35" xfId="0" applyBorder="1"/>
    <xf numFmtId="1" fontId="26" fillId="0" borderId="0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/>
    </xf>
    <xf numFmtId="2" fontId="19" fillId="0" borderId="33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/>
    </xf>
    <xf numFmtId="0" fontId="17" fillId="0" borderId="9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6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58" fillId="0" borderId="12" xfId="0" applyFont="1" applyFill="1" applyBorder="1"/>
    <xf numFmtId="0" fontId="58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22" fillId="0" borderId="33" xfId="0" applyFont="1" applyFill="1" applyBorder="1"/>
    <xf numFmtId="192" fontId="45" fillId="0" borderId="12" xfId="0" applyNumberFormat="1" applyFont="1" applyFill="1" applyBorder="1" applyAlignment="1">
      <alignment horizontal="center" shrinkToFit="1"/>
    </xf>
    <xf numFmtId="0" fontId="46" fillId="0" borderId="22" xfId="0" applyFont="1" applyFill="1" applyBorder="1"/>
    <xf numFmtId="0" fontId="32" fillId="0" borderId="21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92" fontId="59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0" fillId="0" borderId="14" xfId="0" applyBorder="1"/>
    <xf numFmtId="0" fontId="0" fillId="0" borderId="15" xfId="0" applyBorder="1"/>
    <xf numFmtId="0" fontId="15" fillId="0" borderId="15" xfId="0" applyFont="1" applyBorder="1"/>
    <xf numFmtId="1" fontId="15" fillId="0" borderId="3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0" fontId="18" fillId="0" borderId="16" xfId="0" applyFont="1" applyBorder="1"/>
    <xf numFmtId="0" fontId="0" fillId="0" borderId="23" xfId="0" applyBorder="1"/>
    <xf numFmtId="1" fontId="18" fillId="0" borderId="16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6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5" fillId="0" borderId="21" xfId="0" applyFont="1" applyFill="1" applyBorder="1" applyAlignment="1">
      <alignment shrinkToFit="1"/>
    </xf>
    <xf numFmtId="0" fontId="19" fillId="0" borderId="21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49" fontId="19" fillId="0" borderId="21" xfId="0" applyNumberFormat="1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7" xfId="0" applyNumberFormat="1" applyFont="1" applyFill="1" applyBorder="1" applyAlignment="1">
      <alignment horizontal="center" vertical="center" wrapText="1"/>
    </xf>
    <xf numFmtId="192" fontId="3" fillId="0" borderId="4" xfId="0" applyNumberFormat="1" applyFont="1" applyFill="1" applyBorder="1" applyAlignment="1">
      <alignment horizontal="center"/>
    </xf>
    <xf numFmtId="192" fontId="32" fillId="0" borderId="16" xfId="0" applyNumberFormat="1" applyFont="1" applyFill="1" applyBorder="1" applyAlignment="1">
      <alignment horizontal="center"/>
    </xf>
    <xf numFmtId="192" fontId="26" fillId="0" borderId="16" xfId="0" applyNumberFormat="1" applyFont="1" applyFill="1" applyBorder="1" applyAlignment="1">
      <alignment horizontal="center"/>
    </xf>
    <xf numFmtId="192" fontId="32" fillId="0" borderId="16" xfId="0" applyNumberFormat="1" applyFont="1" applyFill="1" applyBorder="1" applyAlignment="1">
      <alignment horizontal="center" vertical="center"/>
    </xf>
    <xf numFmtId="192" fontId="0" fillId="0" borderId="15" xfId="0" applyNumberFormat="1" applyFill="1" applyBorder="1" applyAlignment="1">
      <alignment horizontal="center"/>
    </xf>
    <xf numFmtId="192" fontId="15" fillId="0" borderId="15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5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5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12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5" xfId="0" applyNumberFormat="1" applyFont="1" applyFill="1" applyBorder="1" applyAlignment="1">
      <alignment horizontal="center"/>
    </xf>
    <xf numFmtId="192" fontId="0" fillId="0" borderId="23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5" xfId="0" applyNumberFormat="1" applyFont="1" applyFill="1" applyBorder="1" applyAlignment="1">
      <alignment horizontal="center"/>
    </xf>
    <xf numFmtId="192" fontId="58" fillId="0" borderId="4" xfId="0" applyNumberFormat="1" applyFont="1" applyFill="1" applyBorder="1" applyAlignment="1">
      <alignment horizontal="center"/>
    </xf>
    <xf numFmtId="192" fontId="0" fillId="0" borderId="5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12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6" xfId="0" applyNumberFormat="1" applyFont="1" applyFill="1" applyBorder="1" applyAlignment="1">
      <alignment horizontal="center"/>
    </xf>
    <xf numFmtId="192" fontId="59" fillId="0" borderId="16" xfId="0" applyNumberFormat="1" applyFont="1" applyFill="1" applyBorder="1" applyAlignment="1">
      <alignment horizontal="center"/>
    </xf>
    <xf numFmtId="192" fontId="58" fillId="0" borderId="23" xfId="0" applyNumberFormat="1" applyFont="1" applyFill="1" applyBorder="1" applyAlignment="1">
      <alignment horizontal="center"/>
    </xf>
    <xf numFmtId="192" fontId="28" fillId="0" borderId="15" xfId="0" applyNumberFormat="1" applyFont="1" applyFill="1" applyBorder="1"/>
    <xf numFmtId="192" fontId="58" fillId="0" borderId="5" xfId="0" applyNumberFormat="1" applyFont="1" applyFill="1" applyBorder="1" applyAlignment="1">
      <alignment horizontal="center"/>
    </xf>
    <xf numFmtId="192" fontId="15" fillId="0" borderId="16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19" fillId="0" borderId="0" xfId="0" applyNumberFormat="1" applyFont="1"/>
    <xf numFmtId="192" fontId="50" fillId="0" borderId="0" xfId="0" applyNumberFormat="1" applyFont="1" applyFill="1" applyBorder="1" applyAlignment="1">
      <alignment horizontal="center" vertical="center"/>
    </xf>
    <xf numFmtId="192" fontId="19" fillId="0" borderId="0" xfId="0" applyNumberFormat="1" applyFont="1" applyBorder="1"/>
    <xf numFmtId="192" fontId="3" fillId="0" borderId="6" xfId="0" applyNumberFormat="1" applyFont="1" applyBorder="1" applyAlignment="1">
      <alignment horizontal="center" vertical="center" wrapText="1"/>
    </xf>
    <xf numFmtId="192" fontId="3" fillId="0" borderId="0" xfId="0" applyNumberFormat="1" applyFont="1" applyAlignment="1">
      <alignment horizontal="center" vertical="center" wrapText="1"/>
    </xf>
    <xf numFmtId="192" fontId="0" fillId="0" borderId="4" xfId="0" applyNumberFormat="1" applyBorder="1"/>
    <xf numFmtId="192" fontId="3" fillId="0" borderId="0" xfId="0" applyNumberFormat="1" applyFont="1" applyFill="1" applyBorder="1" applyAlignment="1">
      <alignment horizontal="center"/>
    </xf>
    <xf numFmtId="192" fontId="26" fillId="0" borderId="0" xfId="0" applyNumberFormat="1" applyFont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5" xfId="0" applyNumberFormat="1" applyFont="1" applyFill="1" applyBorder="1" applyAlignment="1">
      <alignment horizontal="center"/>
    </xf>
    <xf numFmtId="192" fontId="0" fillId="0" borderId="0" xfId="0" applyNumberFormat="1" applyBorder="1" applyAlignment="1">
      <alignment horizontal="center"/>
    </xf>
    <xf numFmtId="192" fontId="20" fillId="0" borderId="0" xfId="0" applyNumberFormat="1" applyFont="1" applyBorder="1" applyAlignment="1">
      <alignment horizontal="center"/>
    </xf>
    <xf numFmtId="192" fontId="0" fillId="0" borderId="4" xfId="0" applyNumberFormat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15" fillId="0" borderId="15" xfId="0" applyNumberFormat="1" applyFont="1" applyBorder="1"/>
    <xf numFmtId="192" fontId="15" fillId="0" borderId="0" xfId="0" applyNumberFormat="1" applyFont="1"/>
    <xf numFmtId="192" fontId="0" fillId="0" borderId="9" xfId="0" applyNumberFormat="1" applyBorder="1"/>
    <xf numFmtId="192" fontId="50" fillId="0" borderId="0" xfId="0" applyNumberFormat="1" applyFont="1" applyAlignment="1">
      <alignment horizontal="center" vertical="center"/>
    </xf>
    <xf numFmtId="192" fontId="22" fillId="0" borderId="0" xfId="0" applyNumberFormat="1" applyFont="1" applyBorder="1" applyAlignment="1">
      <alignment horizontal="center"/>
    </xf>
    <xf numFmtId="192" fontId="32" fillId="0" borderId="0" xfId="0" applyNumberFormat="1" applyFont="1" applyBorder="1" applyAlignment="1">
      <alignment horizontal="center"/>
    </xf>
    <xf numFmtId="192" fontId="18" fillId="0" borderId="16" xfId="0" applyNumberFormat="1" applyFont="1" applyFill="1" applyBorder="1" applyAlignment="1">
      <alignment horizontal="center" vertical="center"/>
    </xf>
    <xf numFmtId="192" fontId="28" fillId="0" borderId="4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19" fillId="0" borderId="23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5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5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5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9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vertical="center"/>
    </xf>
    <xf numFmtId="192" fontId="0" fillId="0" borderId="5" xfId="0" applyNumberFormat="1" applyFill="1" applyBorder="1" applyAlignment="1">
      <alignment horizontal="center" vertical="center"/>
    </xf>
    <xf numFmtId="192" fontId="19" fillId="0" borderId="4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5" xfId="0" applyNumberFormat="1" applyFill="1" applyBorder="1" applyAlignment="1">
      <alignment vertical="center"/>
    </xf>
    <xf numFmtId="192" fontId="0" fillId="0" borderId="16" xfId="0" applyNumberFormat="1" applyFill="1" applyBorder="1" applyAlignment="1">
      <alignment horizontal="center" vertical="center"/>
    </xf>
    <xf numFmtId="192" fontId="0" fillId="0" borderId="23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6" xfId="0" applyNumberFormat="1" applyFont="1" applyFill="1" applyBorder="1" applyAlignment="1">
      <alignment horizontal="center" vertical="center" wrapText="1"/>
    </xf>
    <xf numFmtId="192" fontId="18" fillId="0" borderId="4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5" xfId="0" applyNumberFormat="1" applyFont="1" applyFill="1" applyBorder="1" applyAlignment="1">
      <alignment vertical="center"/>
    </xf>
    <xf numFmtId="192" fontId="10" fillId="0" borderId="5" xfId="0" applyNumberFormat="1" applyFont="1" applyFill="1" applyBorder="1"/>
    <xf numFmtId="192" fontId="10" fillId="0" borderId="16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6" xfId="0" applyNumberFormat="1" applyFill="1" applyBorder="1"/>
    <xf numFmtId="192" fontId="0" fillId="0" borderId="5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6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9" xfId="0" applyNumberFormat="1" applyFont="1" applyBorder="1" applyAlignment="1">
      <alignment horizontal="center" vertical="center"/>
    </xf>
    <xf numFmtId="192" fontId="28" fillId="0" borderId="12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6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9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12" xfId="0" applyNumberFormat="1" applyFont="1" applyBorder="1" applyAlignment="1">
      <alignment horizontal="center" vertical="center"/>
    </xf>
    <xf numFmtId="192" fontId="58" fillId="0" borderId="16" xfId="0" applyNumberFormat="1" applyFont="1" applyFill="1" applyBorder="1" applyAlignment="1">
      <alignment horizontal="center" vertical="center"/>
    </xf>
    <xf numFmtId="192" fontId="59" fillId="0" borderId="16" xfId="0" applyNumberFormat="1" applyFont="1" applyFill="1" applyBorder="1" applyAlignment="1">
      <alignment horizontal="center" vertical="center"/>
    </xf>
    <xf numFmtId="192" fontId="28" fillId="0" borderId="16" xfId="0" applyNumberFormat="1" applyFont="1" applyFill="1" applyBorder="1" applyAlignment="1">
      <alignment horizontal="center" vertical="center"/>
    </xf>
    <xf numFmtId="192" fontId="28" fillId="0" borderId="16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9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5" xfId="0" applyNumberFormat="1" applyBorder="1" applyAlignment="1">
      <alignment horizontal="center" vertical="center"/>
    </xf>
    <xf numFmtId="192" fontId="0" fillId="0" borderId="12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7" xfId="0" applyNumberFormat="1" applyFont="1" applyBorder="1" applyAlignment="1">
      <alignment horizontal="center" vertical="center" wrapText="1"/>
    </xf>
    <xf numFmtId="192" fontId="28" fillId="0" borderId="9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5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2" fontId="18" fillId="0" borderId="16" xfId="0" applyNumberFormat="1" applyFont="1" applyFill="1" applyBorder="1"/>
    <xf numFmtId="1" fontId="26" fillId="0" borderId="0" xfId="0" applyNumberFormat="1" applyFont="1" applyFill="1" applyBorder="1" applyAlignment="1">
      <alignment horizontal="left"/>
    </xf>
    <xf numFmtId="1" fontId="26" fillId="0" borderId="15" xfId="0" applyNumberFormat="1" applyFont="1" applyFill="1" applyBorder="1" applyAlignment="1">
      <alignment horizontal="left"/>
    </xf>
    <xf numFmtId="1" fontId="26" fillId="0" borderId="15" xfId="0" applyNumberFormat="1" applyFont="1" applyFill="1" applyBorder="1" applyAlignment="1">
      <alignment horizontal="center"/>
    </xf>
    <xf numFmtId="1" fontId="58" fillId="0" borderId="23" xfId="0" applyNumberFormat="1" applyFont="1" applyFill="1" applyBorder="1" applyAlignment="1">
      <alignment horizontal="center"/>
    </xf>
    <xf numFmtId="192" fontId="32" fillId="0" borderId="23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2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21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6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192" fontId="26" fillId="0" borderId="23" xfId="0" applyNumberFormat="1" applyFont="1" applyFill="1" applyBorder="1" applyAlignment="1">
      <alignment horizontal="center"/>
    </xf>
    <xf numFmtId="1" fontId="18" fillId="0" borderId="16" xfId="0" applyNumberFormat="1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0" fontId="77" fillId="0" borderId="18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wrapText="1"/>
    </xf>
    <xf numFmtId="1" fontId="22" fillId="0" borderId="9" xfId="0" applyNumberFormat="1" applyFont="1" applyFill="1" applyBorder="1" applyAlignment="1">
      <alignment horizontal="left" vertical="center"/>
    </xf>
    <xf numFmtId="2" fontId="19" fillId="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58" fillId="0" borderId="9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1"/>
  <sheetViews>
    <sheetView view="pageBreakPreview" topLeftCell="B1" zoomScale="85" zoomScaleNormal="100" zoomScaleSheetLayoutView="85" workbookViewId="0">
      <selection activeCell="J73" sqref="J73"/>
    </sheetView>
  </sheetViews>
  <sheetFormatPr defaultRowHeight="12.75"/>
  <cols>
    <col min="1" max="1" width="4" style="372" customWidth="1"/>
    <col min="2" max="2" width="32.140625" style="372" customWidth="1"/>
    <col min="3" max="3" width="12.28515625" style="372" customWidth="1"/>
    <col min="4" max="4" width="9.28515625" style="372" customWidth="1"/>
    <col min="5" max="5" width="17.140625" style="372" customWidth="1"/>
    <col min="6" max="6" width="10.85546875" style="372" customWidth="1"/>
    <col min="7" max="7" width="13.85546875" style="372" customWidth="1"/>
    <col min="8" max="8" width="14" style="372" customWidth="1"/>
    <col min="9" max="9" width="10.5703125" style="372" customWidth="1"/>
    <col min="10" max="10" width="13" style="372" customWidth="1"/>
    <col min="11" max="11" width="13.42578125" style="540" customWidth="1"/>
    <col min="12" max="12" width="13.5703125" style="372" customWidth="1"/>
    <col min="13" max="13" width="14" style="372" customWidth="1"/>
    <col min="14" max="14" width="9.28515625" style="372" customWidth="1"/>
    <col min="15" max="15" width="12.85546875" style="372" customWidth="1"/>
    <col min="16" max="16" width="14.28515625" style="540" customWidth="1"/>
    <col min="17" max="17" width="18.85546875" style="372" customWidth="1"/>
    <col min="18" max="18" width="4.7109375" style="372" customWidth="1"/>
    <col min="19" max="16384" width="9.140625" style="372"/>
  </cols>
  <sheetData>
    <row r="1" spans="1:17" s="79" customFormat="1" ht="14.25" customHeight="1">
      <c r="A1" s="126" t="s">
        <v>210</v>
      </c>
      <c r="K1" s="808"/>
      <c r="P1" s="808"/>
      <c r="Q1" s="625" t="s">
        <v>514</v>
      </c>
    </row>
    <row r="2" spans="1:17" s="82" customFormat="1" ht="14.25" customHeight="1">
      <c r="A2" s="15" t="s">
        <v>211</v>
      </c>
      <c r="K2" s="809"/>
      <c r="P2" s="810"/>
    </row>
    <row r="3" spans="1:17" s="82" customFormat="1" ht="14.25" customHeight="1">
      <c r="A3" s="626" t="s">
        <v>0</v>
      </c>
      <c r="B3" s="627"/>
      <c r="C3" s="627"/>
      <c r="D3" s="627"/>
      <c r="E3" s="627"/>
      <c r="F3" s="627"/>
      <c r="G3" s="627"/>
      <c r="H3" s="431"/>
      <c r="K3" s="810"/>
      <c r="P3" s="810"/>
    </row>
    <row r="4" spans="1:17" s="479" customFormat="1" ht="14.25" customHeight="1" thickBot="1">
      <c r="A4" s="628" t="s">
        <v>212</v>
      </c>
      <c r="G4" s="235"/>
      <c r="H4" s="235"/>
      <c r="I4" s="629" t="s">
        <v>347</v>
      </c>
      <c r="J4" s="235"/>
      <c r="K4" s="811"/>
      <c r="L4" s="235"/>
      <c r="M4" s="235"/>
      <c r="N4" s="629" t="s">
        <v>348</v>
      </c>
      <c r="O4" s="235"/>
      <c r="P4" s="811"/>
    </row>
    <row r="5" spans="1:17" s="434" customFormat="1" ht="56.25" customHeight="1" thickTop="1" thickBot="1">
      <c r="A5" s="432" t="s">
        <v>8</v>
      </c>
      <c r="B5" s="416" t="s">
        <v>9</v>
      </c>
      <c r="C5" s="417" t="s">
        <v>1</v>
      </c>
      <c r="D5" s="417" t="s">
        <v>2</v>
      </c>
      <c r="E5" s="417" t="s">
        <v>3</v>
      </c>
      <c r="F5" s="417" t="s">
        <v>10</v>
      </c>
      <c r="G5" s="415" t="s">
        <v>516</v>
      </c>
      <c r="H5" s="417" t="s">
        <v>515</v>
      </c>
      <c r="I5" s="417" t="s">
        <v>4</v>
      </c>
      <c r="J5" s="417" t="s">
        <v>5</v>
      </c>
      <c r="K5" s="812" t="s">
        <v>6</v>
      </c>
      <c r="L5" s="415" t="str">
        <f>G5</f>
        <v>FINAL READING 31/03/2024</v>
      </c>
      <c r="M5" s="417" t="str">
        <f>H5</f>
        <v>INTIAL READING 01/03/2024</v>
      </c>
      <c r="N5" s="417" t="s">
        <v>4</v>
      </c>
      <c r="O5" s="417" t="s">
        <v>5</v>
      </c>
      <c r="P5" s="812" t="s">
        <v>6</v>
      </c>
      <c r="Q5" s="433" t="s">
        <v>266</v>
      </c>
    </row>
    <row r="6" spans="1:17" ht="1.5" hidden="1" customHeight="1" thickTop="1">
      <c r="A6" s="7"/>
      <c r="B6" s="8"/>
      <c r="C6" s="7"/>
      <c r="D6" s="7"/>
      <c r="E6" s="7"/>
      <c r="F6" s="7"/>
      <c r="L6" s="381"/>
    </row>
    <row r="7" spans="1:17" ht="15.75" customHeight="1" thickTop="1">
      <c r="A7" s="232"/>
      <c r="B7" s="286" t="s">
        <v>13</v>
      </c>
      <c r="C7" s="272"/>
      <c r="D7" s="292"/>
      <c r="E7" s="292"/>
      <c r="F7" s="272"/>
      <c r="G7" s="756"/>
      <c r="H7" s="441"/>
      <c r="I7" s="441"/>
      <c r="J7" s="441"/>
      <c r="K7" s="813"/>
      <c r="L7" s="756"/>
      <c r="M7" s="441"/>
      <c r="N7" s="441"/>
      <c r="O7" s="441"/>
      <c r="P7" s="830"/>
      <c r="Q7" s="437"/>
    </row>
    <row r="8" spans="1:17" ht="16.5" customHeight="1">
      <c r="A8" s="233">
        <v>1</v>
      </c>
      <c r="B8" s="287" t="s">
        <v>14</v>
      </c>
      <c r="C8" s="280">
        <v>4902497</v>
      </c>
      <c r="D8" s="290" t="s">
        <v>12</v>
      </c>
      <c r="E8" s="274" t="s">
        <v>300</v>
      </c>
      <c r="F8" s="280">
        <v>-1000</v>
      </c>
      <c r="G8" s="284">
        <v>631</v>
      </c>
      <c r="H8" s="285">
        <v>631</v>
      </c>
      <c r="I8" s="285">
        <f>G8-H8</f>
        <v>0</v>
      </c>
      <c r="J8" s="285">
        <f>$F8*I8</f>
        <v>0</v>
      </c>
      <c r="K8" s="814">
        <f>J8/1000000</f>
        <v>0</v>
      </c>
      <c r="L8" s="284">
        <v>998913</v>
      </c>
      <c r="M8" s="285">
        <v>998897</v>
      </c>
      <c r="N8" s="285">
        <f>L8-M8</f>
        <v>16</v>
      </c>
      <c r="O8" s="285">
        <f>$F8*N8</f>
        <v>-16000</v>
      </c>
      <c r="P8" s="814">
        <f>O8/1000000</f>
        <v>-1.6E-2</v>
      </c>
      <c r="Q8" s="738"/>
    </row>
    <row r="9" spans="1:17" ht="16.5">
      <c r="A9" s="233">
        <v>2</v>
      </c>
      <c r="B9" s="287" t="s">
        <v>330</v>
      </c>
      <c r="C9" s="280">
        <v>4864976</v>
      </c>
      <c r="D9" s="290" t="s">
        <v>12</v>
      </c>
      <c r="E9" s="274" t="s">
        <v>300</v>
      </c>
      <c r="F9" s="280">
        <v>-2000</v>
      </c>
      <c r="G9" s="284">
        <v>100799</v>
      </c>
      <c r="H9" s="285">
        <v>100518</v>
      </c>
      <c r="I9" s="285">
        <f>G9-H9</f>
        <v>281</v>
      </c>
      <c r="J9" s="285">
        <f>$F9*I9</f>
        <v>-562000</v>
      </c>
      <c r="K9" s="814">
        <f>J9/1000000</f>
        <v>-0.56200000000000006</v>
      </c>
      <c r="L9" s="284">
        <v>5281</v>
      </c>
      <c r="M9" s="285">
        <v>5276</v>
      </c>
      <c r="N9" s="285">
        <f>L9-M9</f>
        <v>5</v>
      </c>
      <c r="O9" s="285">
        <f>$F9*N9</f>
        <v>-10000</v>
      </c>
      <c r="P9" s="814">
        <f>O9/1000000</f>
        <v>-0.01</v>
      </c>
      <c r="Q9" s="380"/>
    </row>
    <row r="10" spans="1:17" ht="16.5">
      <c r="A10" s="233"/>
      <c r="B10" s="287"/>
      <c r="C10" s="280" t="s">
        <v>473</v>
      </c>
      <c r="D10" s="290" t="s">
        <v>438</v>
      </c>
      <c r="E10" s="274" t="s">
        <v>300</v>
      </c>
      <c r="F10" s="280">
        <v>-1</v>
      </c>
      <c r="G10" s="284">
        <v>2763000.06</v>
      </c>
      <c r="H10" s="285">
        <v>2511000.06</v>
      </c>
      <c r="I10" s="285">
        <f>G10-H10</f>
        <v>252000</v>
      </c>
      <c r="J10" s="285">
        <f>$F10*I10</f>
        <v>-252000</v>
      </c>
      <c r="K10" s="814">
        <f>J10/1000000</f>
        <v>-0.252</v>
      </c>
      <c r="L10" s="284">
        <v>10000</v>
      </c>
      <c r="M10" s="285">
        <v>9000</v>
      </c>
      <c r="N10" s="285">
        <f>L10-M10</f>
        <v>1000</v>
      </c>
      <c r="O10" s="285">
        <f>$F10*N10</f>
        <v>-1000</v>
      </c>
      <c r="P10" s="814">
        <f>O10/1000000</f>
        <v>-1E-3</v>
      </c>
      <c r="Q10" s="373"/>
    </row>
    <row r="11" spans="1:17" ht="15.95" customHeight="1">
      <c r="A11" s="233">
        <v>3</v>
      </c>
      <c r="B11" s="287" t="s">
        <v>16</v>
      </c>
      <c r="C11" s="280">
        <v>4864924</v>
      </c>
      <c r="D11" s="290" t="s">
        <v>12</v>
      </c>
      <c r="E11" s="274" t="s">
        <v>300</v>
      </c>
      <c r="F11" s="280">
        <v>-1000</v>
      </c>
      <c r="G11" s="284">
        <v>19283</v>
      </c>
      <c r="H11" s="285">
        <v>18926</v>
      </c>
      <c r="I11" s="285">
        <f>G11-H11</f>
        <v>357</v>
      </c>
      <c r="J11" s="285">
        <f>$F11*I11</f>
        <v>-357000</v>
      </c>
      <c r="K11" s="814">
        <f>J11/1000000</f>
        <v>-0.35699999999999998</v>
      </c>
      <c r="L11" s="284">
        <v>2600</v>
      </c>
      <c r="M11" s="285">
        <v>2593</v>
      </c>
      <c r="N11" s="285">
        <f>L11-M11</f>
        <v>7</v>
      </c>
      <c r="O11" s="285">
        <f>$F11*N11</f>
        <v>-7000</v>
      </c>
      <c r="P11" s="814">
        <f>O11/1000000</f>
        <v>-7.0000000000000001E-3</v>
      </c>
      <c r="Q11" s="376"/>
    </row>
    <row r="12" spans="1:17" ht="15.95" customHeight="1">
      <c r="A12" s="233">
        <v>4</v>
      </c>
      <c r="B12" s="287" t="s">
        <v>151</v>
      </c>
      <c r="C12" s="280" t="s">
        <v>467</v>
      </c>
      <c r="D12" s="290" t="s">
        <v>438</v>
      </c>
      <c r="E12" s="274" t="s">
        <v>300</v>
      </c>
      <c r="F12" s="280">
        <v>-1</v>
      </c>
      <c r="G12" s="284">
        <v>3409999.87</v>
      </c>
      <c r="H12" s="285">
        <v>3244999.94</v>
      </c>
      <c r="I12" s="285">
        <f>G12-H12</f>
        <v>164999.93000000017</v>
      </c>
      <c r="J12" s="285">
        <f>$F12*I12</f>
        <v>-164999.93000000017</v>
      </c>
      <c r="K12" s="814">
        <f>J12/1000000</f>
        <v>-0.16499993000000016</v>
      </c>
      <c r="L12" s="284">
        <v>55000</v>
      </c>
      <c r="M12" s="285">
        <v>49000</v>
      </c>
      <c r="N12" s="285">
        <f>L12-M12</f>
        <v>6000</v>
      </c>
      <c r="O12" s="285">
        <f>$F12*N12</f>
        <v>-6000</v>
      </c>
      <c r="P12" s="814">
        <f>O12/1000000</f>
        <v>-6.0000000000000001E-3</v>
      </c>
      <c r="Q12" s="376"/>
    </row>
    <row r="13" spans="1:17" ht="15.95" customHeight="1">
      <c r="A13" s="233"/>
      <c r="B13" s="288" t="s">
        <v>17</v>
      </c>
      <c r="C13" s="280"/>
      <c r="D13" s="291"/>
      <c r="E13" s="291"/>
      <c r="F13" s="280"/>
      <c r="G13" s="284"/>
      <c r="H13" s="285"/>
      <c r="I13" s="285"/>
      <c r="J13" s="285"/>
      <c r="K13" s="814"/>
      <c r="L13" s="284"/>
      <c r="M13" s="285"/>
      <c r="N13" s="285"/>
      <c r="O13" s="285"/>
      <c r="P13" s="814"/>
      <c r="Q13" s="376"/>
    </row>
    <row r="14" spans="1:17" ht="15.95" customHeight="1">
      <c r="A14" s="233">
        <v>5</v>
      </c>
      <c r="B14" s="287" t="s">
        <v>14</v>
      </c>
      <c r="C14" s="280">
        <v>4865012</v>
      </c>
      <c r="D14" s="290" t="s">
        <v>12</v>
      </c>
      <c r="E14" s="274" t="s">
        <v>300</v>
      </c>
      <c r="F14" s="280">
        <v>-1000</v>
      </c>
      <c r="G14" s="284">
        <v>450</v>
      </c>
      <c r="H14" s="285">
        <v>422</v>
      </c>
      <c r="I14" s="285">
        <f>G14-H14</f>
        <v>28</v>
      </c>
      <c r="J14" s="285">
        <f>$F14*I14</f>
        <v>-28000</v>
      </c>
      <c r="K14" s="814">
        <f>J14/1000000</f>
        <v>-2.8000000000000001E-2</v>
      </c>
      <c r="L14" s="284">
        <v>536</v>
      </c>
      <c r="M14" s="285">
        <v>512</v>
      </c>
      <c r="N14" s="285">
        <f>L14-M14</f>
        <v>24</v>
      </c>
      <c r="O14" s="285">
        <f>$F14*N14</f>
        <v>-24000</v>
      </c>
      <c r="P14" s="814">
        <f>O14/1000000</f>
        <v>-2.4E-2</v>
      </c>
      <c r="Q14" s="384"/>
    </row>
    <row r="15" spans="1:17" ht="15.95" customHeight="1">
      <c r="A15" s="233">
        <v>6</v>
      </c>
      <c r="B15" s="287" t="s">
        <v>15</v>
      </c>
      <c r="C15" s="280">
        <v>4864896</v>
      </c>
      <c r="D15" s="290" t="s">
        <v>12</v>
      </c>
      <c r="E15" s="274" t="s">
        <v>300</v>
      </c>
      <c r="F15" s="280">
        <v>-2000</v>
      </c>
      <c r="G15" s="284">
        <v>331</v>
      </c>
      <c r="H15" s="285">
        <v>331</v>
      </c>
      <c r="I15" s="285">
        <f>G15-H15</f>
        <v>0</v>
      </c>
      <c r="J15" s="285">
        <f>$F15*I15</f>
        <v>0</v>
      </c>
      <c r="K15" s="814">
        <f>J15/1000000</f>
        <v>0</v>
      </c>
      <c r="L15" s="284">
        <v>2192</v>
      </c>
      <c r="M15" s="285">
        <v>2015</v>
      </c>
      <c r="N15" s="285">
        <f>L15-M15</f>
        <v>177</v>
      </c>
      <c r="O15" s="285">
        <f>$F15*N15</f>
        <v>-354000</v>
      </c>
      <c r="P15" s="814">
        <f>O15/1000000</f>
        <v>-0.35399999999999998</v>
      </c>
      <c r="Q15" s="376"/>
    </row>
    <row r="16" spans="1:17" ht="15.95" customHeight="1">
      <c r="A16" s="233"/>
      <c r="B16" s="287"/>
      <c r="C16" s="280"/>
      <c r="D16" s="290"/>
      <c r="E16" s="274"/>
      <c r="F16" s="280"/>
      <c r="G16" s="284"/>
      <c r="H16" s="285"/>
      <c r="I16" s="285"/>
      <c r="J16" s="285"/>
      <c r="K16" s="814"/>
      <c r="L16" s="284"/>
      <c r="M16" s="285"/>
      <c r="N16" s="285"/>
      <c r="O16" s="285"/>
      <c r="P16" s="814"/>
      <c r="Q16" s="376"/>
    </row>
    <row r="17" spans="1:17" ht="16.5" customHeight="1">
      <c r="A17" s="233"/>
      <c r="B17" s="288" t="s">
        <v>20</v>
      </c>
      <c r="C17" s="280"/>
      <c r="D17" s="291"/>
      <c r="E17" s="274"/>
      <c r="F17" s="280"/>
      <c r="G17" s="284"/>
      <c r="H17" s="285"/>
      <c r="I17" s="285"/>
      <c r="J17" s="285"/>
      <c r="K17" s="814"/>
      <c r="L17" s="284"/>
      <c r="M17" s="285"/>
      <c r="N17" s="285"/>
      <c r="O17" s="285"/>
      <c r="P17" s="814"/>
      <c r="Q17" s="376"/>
    </row>
    <row r="18" spans="1:17" ht="14.25" customHeight="1">
      <c r="A18" s="233">
        <v>7</v>
      </c>
      <c r="B18" s="287" t="s">
        <v>434</v>
      </c>
      <c r="C18" s="280">
        <v>4864964</v>
      </c>
      <c r="D18" s="290" t="s">
        <v>12</v>
      </c>
      <c r="E18" s="274" t="s">
        <v>300</v>
      </c>
      <c r="F18" s="280">
        <v>-1000</v>
      </c>
      <c r="G18" s="284">
        <v>41917</v>
      </c>
      <c r="H18" s="285">
        <v>40671</v>
      </c>
      <c r="I18" s="285">
        <f>G18-H18</f>
        <v>1246</v>
      </c>
      <c r="J18" s="285">
        <f>$F18*I18</f>
        <v>-1246000</v>
      </c>
      <c r="K18" s="814">
        <f>J18/1000000</f>
        <v>-1.246</v>
      </c>
      <c r="L18" s="284">
        <v>999162</v>
      </c>
      <c r="M18" s="285">
        <v>999159</v>
      </c>
      <c r="N18" s="285">
        <f>L18-M18</f>
        <v>3</v>
      </c>
      <c r="O18" s="285">
        <f>$F18*N18</f>
        <v>-3000</v>
      </c>
      <c r="P18" s="814">
        <f>O18/1000000</f>
        <v>-3.0000000000000001E-3</v>
      </c>
      <c r="Q18" s="376"/>
    </row>
    <row r="19" spans="1:17" ht="13.5" customHeight="1">
      <c r="A19" s="233">
        <v>8</v>
      </c>
      <c r="B19" s="287" t="s">
        <v>15</v>
      </c>
      <c r="C19" s="280">
        <v>4865016</v>
      </c>
      <c r="D19" s="290" t="s">
        <v>12</v>
      </c>
      <c r="E19" s="274" t="s">
        <v>300</v>
      </c>
      <c r="F19" s="280">
        <v>-1000</v>
      </c>
      <c r="G19" s="284">
        <v>1671</v>
      </c>
      <c r="H19" s="285">
        <v>528</v>
      </c>
      <c r="I19" s="285">
        <f>G19-H19</f>
        <v>1143</v>
      </c>
      <c r="J19" s="285">
        <f>$F19*I19</f>
        <v>-1143000</v>
      </c>
      <c r="K19" s="814">
        <f>J19/1000000</f>
        <v>-1.143</v>
      </c>
      <c r="L19" s="284">
        <v>11</v>
      </c>
      <c r="M19" s="285">
        <v>8</v>
      </c>
      <c r="N19" s="285">
        <f>L19-M19</f>
        <v>3</v>
      </c>
      <c r="O19" s="285">
        <f>$F19*N19</f>
        <v>-3000</v>
      </c>
      <c r="P19" s="814">
        <f>O19/1000000</f>
        <v>-3.0000000000000001E-3</v>
      </c>
      <c r="Q19" s="384"/>
    </row>
    <row r="20" spans="1:17" ht="14.25" customHeight="1">
      <c r="A20" s="233">
        <v>9</v>
      </c>
      <c r="B20" s="287" t="s">
        <v>21</v>
      </c>
      <c r="C20" s="280">
        <v>4864997</v>
      </c>
      <c r="D20" s="290" t="s">
        <v>12</v>
      </c>
      <c r="E20" s="274" t="s">
        <v>300</v>
      </c>
      <c r="F20" s="280">
        <v>-1000</v>
      </c>
      <c r="G20" s="284">
        <v>37508</v>
      </c>
      <c r="H20" s="285">
        <v>36607</v>
      </c>
      <c r="I20" s="285">
        <f>G20-H20</f>
        <v>901</v>
      </c>
      <c r="J20" s="285">
        <f>$F20*I20</f>
        <v>-901000</v>
      </c>
      <c r="K20" s="814">
        <f>J20/1000000</f>
        <v>-0.90100000000000002</v>
      </c>
      <c r="L20" s="284">
        <v>997128</v>
      </c>
      <c r="M20" s="285">
        <v>997096</v>
      </c>
      <c r="N20" s="285">
        <f>L20-M20</f>
        <v>32</v>
      </c>
      <c r="O20" s="285">
        <f>$F20*N20</f>
        <v>-32000</v>
      </c>
      <c r="P20" s="814">
        <f>O20/1000000</f>
        <v>-3.2000000000000001E-2</v>
      </c>
      <c r="Q20" s="383"/>
    </row>
    <row r="21" spans="1:17" ht="13.5" customHeight="1">
      <c r="A21" s="233">
        <v>10</v>
      </c>
      <c r="B21" s="287" t="s">
        <v>22</v>
      </c>
      <c r="C21" s="280">
        <v>4902498</v>
      </c>
      <c r="D21" s="290" t="s">
        <v>12</v>
      </c>
      <c r="E21" s="274" t="s">
        <v>300</v>
      </c>
      <c r="F21" s="280">
        <v>-1000</v>
      </c>
      <c r="G21" s="284">
        <v>1668</v>
      </c>
      <c r="H21" s="285">
        <v>1083</v>
      </c>
      <c r="I21" s="285">
        <f>G21-H21</f>
        <v>585</v>
      </c>
      <c r="J21" s="285">
        <f>$F21*I21</f>
        <v>-585000</v>
      </c>
      <c r="K21" s="814">
        <f>J21/1000000</f>
        <v>-0.58499999999999996</v>
      </c>
      <c r="L21" s="284">
        <v>86</v>
      </c>
      <c r="M21" s="285">
        <v>74</v>
      </c>
      <c r="N21" s="285">
        <f>L21-M21</f>
        <v>12</v>
      </c>
      <c r="O21" s="285">
        <f>$F21*N21</f>
        <v>-12000</v>
      </c>
      <c r="P21" s="814">
        <f>O21/1000000</f>
        <v>-1.2E-2</v>
      </c>
      <c r="Q21" s="376"/>
    </row>
    <row r="22" spans="1:17" ht="15.95" customHeight="1">
      <c r="A22" s="233"/>
      <c r="B22" s="288" t="s">
        <v>23</v>
      </c>
      <c r="C22" s="280"/>
      <c r="D22" s="291"/>
      <c r="E22" s="274"/>
      <c r="F22" s="280"/>
      <c r="G22" s="284"/>
      <c r="H22" s="285"/>
      <c r="I22" s="285"/>
      <c r="J22" s="285"/>
      <c r="K22" s="814"/>
      <c r="L22" s="284"/>
      <c r="M22" s="285"/>
      <c r="N22" s="285"/>
      <c r="O22" s="285"/>
      <c r="P22" s="814"/>
      <c r="Q22" s="376"/>
    </row>
    <row r="23" spans="1:17" ht="15.95" customHeight="1">
      <c r="A23" s="233">
        <v>11</v>
      </c>
      <c r="B23" s="287" t="s">
        <v>14</v>
      </c>
      <c r="C23" s="280">
        <v>4864930</v>
      </c>
      <c r="D23" s="290" t="s">
        <v>12</v>
      </c>
      <c r="E23" s="274" t="s">
        <v>300</v>
      </c>
      <c r="F23" s="280">
        <v>-1000</v>
      </c>
      <c r="G23" s="284">
        <v>17390</v>
      </c>
      <c r="H23" s="285">
        <v>16521</v>
      </c>
      <c r="I23" s="285">
        <f t="shared" ref="I23:I28" si="0">G23-H23</f>
        <v>869</v>
      </c>
      <c r="J23" s="285">
        <f t="shared" ref="J23:J28" si="1">$F23*I23</f>
        <v>-869000</v>
      </c>
      <c r="K23" s="814">
        <f t="shared" ref="K23:K28" si="2">J23/1000000</f>
        <v>-0.86899999999999999</v>
      </c>
      <c r="L23" s="284">
        <v>998590</v>
      </c>
      <c r="M23" s="285">
        <v>998574</v>
      </c>
      <c r="N23" s="285">
        <f t="shared" ref="N23:N28" si="3">L23-M23</f>
        <v>16</v>
      </c>
      <c r="O23" s="285">
        <f t="shared" ref="O23:O28" si="4">$F23*N23</f>
        <v>-16000</v>
      </c>
      <c r="P23" s="814">
        <f t="shared" ref="P23:P28" si="5">O23/1000000</f>
        <v>-1.6E-2</v>
      </c>
      <c r="Q23" s="384"/>
    </row>
    <row r="24" spans="1:17" ht="15.95" customHeight="1">
      <c r="A24" s="233">
        <v>12</v>
      </c>
      <c r="B24" s="287" t="s">
        <v>24</v>
      </c>
      <c r="C24" s="280">
        <v>4864917</v>
      </c>
      <c r="D24" s="290" t="s">
        <v>12</v>
      </c>
      <c r="E24" s="274" t="s">
        <v>300</v>
      </c>
      <c r="F24" s="280">
        <v>-1000</v>
      </c>
      <c r="G24" s="284">
        <v>40044</v>
      </c>
      <c r="H24" s="285">
        <v>39500</v>
      </c>
      <c r="I24" s="285">
        <f>G24-H24</f>
        <v>544</v>
      </c>
      <c r="J24" s="285">
        <f>$F24*I24</f>
        <v>-544000</v>
      </c>
      <c r="K24" s="814">
        <f>J24/1000000</f>
        <v>-0.54400000000000004</v>
      </c>
      <c r="L24" s="284">
        <v>1051</v>
      </c>
      <c r="M24" s="285">
        <v>239</v>
      </c>
      <c r="N24" s="285">
        <f>L24-M24</f>
        <v>812</v>
      </c>
      <c r="O24" s="285">
        <f>$F24*N24</f>
        <v>-812000</v>
      </c>
      <c r="P24" s="814">
        <f>O24/1000000</f>
        <v>-0.81200000000000006</v>
      </c>
      <c r="Q24" s="384"/>
    </row>
    <row r="25" spans="1:17" ht="16.5">
      <c r="A25" s="233">
        <v>13</v>
      </c>
      <c r="B25" s="287" t="s">
        <v>21</v>
      </c>
      <c r="C25" s="280">
        <v>4864922</v>
      </c>
      <c r="D25" s="290" t="s">
        <v>12</v>
      </c>
      <c r="E25" s="274" t="s">
        <v>300</v>
      </c>
      <c r="F25" s="280">
        <v>-1000</v>
      </c>
      <c r="G25" s="284">
        <v>65569</v>
      </c>
      <c r="H25" s="285">
        <v>65330</v>
      </c>
      <c r="I25" s="285">
        <f t="shared" si="0"/>
        <v>239</v>
      </c>
      <c r="J25" s="285">
        <f t="shared" si="1"/>
        <v>-239000</v>
      </c>
      <c r="K25" s="814">
        <f t="shared" si="2"/>
        <v>-0.23899999999999999</v>
      </c>
      <c r="L25" s="284">
        <v>995674</v>
      </c>
      <c r="M25" s="285">
        <v>995677</v>
      </c>
      <c r="N25" s="285">
        <f t="shared" si="3"/>
        <v>-3</v>
      </c>
      <c r="O25" s="285">
        <f t="shared" si="4"/>
        <v>3000</v>
      </c>
      <c r="P25" s="814">
        <f t="shared" si="5"/>
        <v>3.0000000000000001E-3</v>
      </c>
      <c r="Q25" s="383"/>
    </row>
    <row r="26" spans="1:17" ht="16.5">
      <c r="A26" s="233">
        <v>14</v>
      </c>
      <c r="B26" s="287" t="s">
        <v>22</v>
      </c>
      <c r="C26" s="280">
        <v>40001535</v>
      </c>
      <c r="D26" s="290" t="s">
        <v>12</v>
      </c>
      <c r="E26" s="274" t="s">
        <v>300</v>
      </c>
      <c r="F26" s="280">
        <v>-1</v>
      </c>
      <c r="G26" s="284">
        <v>30877</v>
      </c>
      <c r="H26" s="285">
        <v>30877</v>
      </c>
      <c r="I26" s="285">
        <f t="shared" si="0"/>
        <v>0</v>
      </c>
      <c r="J26" s="285">
        <f t="shared" si="1"/>
        <v>0</v>
      </c>
      <c r="K26" s="814">
        <f>J26/1000</f>
        <v>0</v>
      </c>
      <c r="L26" s="284">
        <v>99999712</v>
      </c>
      <c r="M26" s="285">
        <v>99999712</v>
      </c>
      <c r="N26" s="285">
        <f t="shared" si="3"/>
        <v>0</v>
      </c>
      <c r="O26" s="285">
        <f t="shared" si="4"/>
        <v>0</v>
      </c>
      <c r="P26" s="814">
        <f>O26/1000</f>
        <v>0</v>
      </c>
      <c r="Q26" s="383"/>
    </row>
    <row r="27" spans="1:17" ht="18.75" customHeight="1">
      <c r="A27" s="233">
        <v>15</v>
      </c>
      <c r="B27" s="287" t="s">
        <v>419</v>
      </c>
      <c r="C27" s="280">
        <v>4902494</v>
      </c>
      <c r="D27" s="290" t="s">
        <v>12</v>
      </c>
      <c r="E27" s="274" t="s">
        <v>300</v>
      </c>
      <c r="F27" s="280">
        <v>1000</v>
      </c>
      <c r="G27" s="284">
        <v>649581</v>
      </c>
      <c r="H27" s="285">
        <v>656563</v>
      </c>
      <c r="I27" s="285">
        <f t="shared" si="0"/>
        <v>-6982</v>
      </c>
      <c r="J27" s="285">
        <f t="shared" si="1"/>
        <v>-6982000</v>
      </c>
      <c r="K27" s="814">
        <f t="shared" si="2"/>
        <v>-6.9820000000000002</v>
      </c>
      <c r="L27" s="284">
        <v>999743</v>
      </c>
      <c r="M27" s="285">
        <v>999743</v>
      </c>
      <c r="N27" s="285">
        <f t="shared" si="3"/>
        <v>0</v>
      </c>
      <c r="O27" s="285">
        <f t="shared" si="4"/>
        <v>0</v>
      </c>
      <c r="P27" s="814">
        <f t="shared" si="5"/>
        <v>0</v>
      </c>
      <c r="Q27" s="376"/>
    </row>
    <row r="28" spans="1:17" ht="18.75" customHeight="1">
      <c r="A28" s="233">
        <v>16</v>
      </c>
      <c r="B28" s="287" t="s">
        <v>418</v>
      </c>
      <c r="C28" s="280">
        <v>4902484</v>
      </c>
      <c r="D28" s="290" t="s">
        <v>12</v>
      </c>
      <c r="E28" s="274" t="s">
        <v>300</v>
      </c>
      <c r="F28" s="280">
        <v>500</v>
      </c>
      <c r="G28" s="284">
        <v>655496</v>
      </c>
      <c r="H28" s="285">
        <v>659920</v>
      </c>
      <c r="I28" s="285">
        <f t="shared" si="0"/>
        <v>-4424</v>
      </c>
      <c r="J28" s="285">
        <f t="shared" si="1"/>
        <v>-2212000</v>
      </c>
      <c r="K28" s="814">
        <f t="shared" si="2"/>
        <v>-2.2120000000000002</v>
      </c>
      <c r="L28" s="284">
        <v>999974</v>
      </c>
      <c r="M28" s="285">
        <v>999974</v>
      </c>
      <c r="N28" s="285">
        <f t="shared" si="3"/>
        <v>0</v>
      </c>
      <c r="O28" s="285">
        <f t="shared" si="4"/>
        <v>0</v>
      </c>
      <c r="P28" s="814">
        <f t="shared" si="5"/>
        <v>0</v>
      </c>
      <c r="Q28" s="376"/>
    </row>
    <row r="29" spans="1:17" ht="18.75" customHeight="1">
      <c r="A29" s="233"/>
      <c r="B29" s="288" t="s">
        <v>385</v>
      </c>
      <c r="C29" s="280"/>
      <c r="D29" s="290"/>
      <c r="E29" s="274"/>
      <c r="F29" s="280"/>
      <c r="G29" s="284"/>
      <c r="H29" s="285"/>
      <c r="I29" s="285"/>
      <c r="J29" s="285"/>
      <c r="K29" s="814"/>
      <c r="L29" s="284"/>
      <c r="M29" s="285"/>
      <c r="N29" s="285"/>
      <c r="O29" s="285"/>
      <c r="P29" s="814"/>
      <c r="Q29" s="376"/>
    </row>
    <row r="30" spans="1:17" ht="15.75" customHeight="1">
      <c r="A30" s="233">
        <v>17</v>
      </c>
      <c r="B30" s="287" t="s">
        <v>14</v>
      </c>
      <c r="C30" s="280">
        <v>4864963</v>
      </c>
      <c r="D30" s="290" t="s">
        <v>12</v>
      </c>
      <c r="E30" s="274" t="s">
        <v>300</v>
      </c>
      <c r="F30" s="280">
        <v>-1000</v>
      </c>
      <c r="G30" s="284">
        <v>16454</v>
      </c>
      <c r="H30" s="285">
        <v>16348</v>
      </c>
      <c r="I30" s="285">
        <f>G30-H30</f>
        <v>106</v>
      </c>
      <c r="J30" s="285">
        <f>$F30*I30</f>
        <v>-106000</v>
      </c>
      <c r="K30" s="814">
        <f>J30/1000000</f>
        <v>-0.106</v>
      </c>
      <c r="L30" s="284">
        <v>1308</v>
      </c>
      <c r="M30" s="285">
        <v>1254</v>
      </c>
      <c r="N30" s="285">
        <f>L30-M30</f>
        <v>54</v>
      </c>
      <c r="O30" s="285">
        <f>$F30*N30</f>
        <v>-54000</v>
      </c>
      <c r="P30" s="814">
        <f>O30/1000000</f>
        <v>-5.3999999999999999E-2</v>
      </c>
      <c r="Q30" s="376"/>
    </row>
    <row r="31" spans="1:17" ht="15.95" customHeight="1">
      <c r="A31" s="233">
        <v>18</v>
      </c>
      <c r="B31" s="287" t="s">
        <v>15</v>
      </c>
      <c r="C31" s="280">
        <v>4865043</v>
      </c>
      <c r="D31" s="290" t="s">
        <v>12</v>
      </c>
      <c r="E31" s="274" t="s">
        <v>300</v>
      </c>
      <c r="F31" s="280">
        <v>-1000</v>
      </c>
      <c r="G31" s="284">
        <v>113</v>
      </c>
      <c r="H31" s="285">
        <v>113</v>
      </c>
      <c r="I31" s="285">
        <f>G31-H31</f>
        <v>0</v>
      </c>
      <c r="J31" s="285">
        <f>$F31*I31</f>
        <v>0</v>
      </c>
      <c r="K31" s="814">
        <f>J31/1000000</f>
        <v>0</v>
      </c>
      <c r="L31" s="284">
        <v>11427</v>
      </c>
      <c r="M31" s="285">
        <v>10602</v>
      </c>
      <c r="N31" s="285">
        <f>L31-M31</f>
        <v>825</v>
      </c>
      <c r="O31" s="285">
        <f>$F31*N31</f>
        <v>-825000</v>
      </c>
      <c r="P31" s="814">
        <f>O31/1000000</f>
        <v>-0.82499999999999996</v>
      </c>
      <c r="Q31" s="376"/>
    </row>
    <row r="32" spans="1:17" ht="15.95" customHeight="1">
      <c r="A32" s="233">
        <v>19</v>
      </c>
      <c r="B32" s="287" t="s">
        <v>16</v>
      </c>
      <c r="C32" s="280">
        <v>4865052</v>
      </c>
      <c r="D32" s="290" t="s">
        <v>12</v>
      </c>
      <c r="E32" s="274" t="s">
        <v>300</v>
      </c>
      <c r="F32" s="280">
        <v>-1000</v>
      </c>
      <c r="G32" s="284">
        <v>64243</v>
      </c>
      <c r="H32" s="285">
        <v>64008</v>
      </c>
      <c r="I32" s="285">
        <f>G32-H32</f>
        <v>235</v>
      </c>
      <c r="J32" s="285">
        <f>$F32*I32</f>
        <v>-235000</v>
      </c>
      <c r="K32" s="814">
        <f>J32/1000000</f>
        <v>-0.23499999999999999</v>
      </c>
      <c r="L32" s="284">
        <v>2592</v>
      </c>
      <c r="M32" s="285">
        <v>2532</v>
      </c>
      <c r="N32" s="285">
        <f>L32-M32</f>
        <v>60</v>
      </c>
      <c r="O32" s="285">
        <f>$F32*N32</f>
        <v>-60000</v>
      </c>
      <c r="P32" s="814">
        <f>O32/1000000</f>
        <v>-0.06</v>
      </c>
      <c r="Q32" s="376"/>
    </row>
    <row r="33" spans="1:17" ht="15.95" customHeight="1">
      <c r="A33" s="233"/>
      <c r="B33" s="288" t="s">
        <v>25</v>
      </c>
      <c r="C33" s="280"/>
      <c r="D33" s="291"/>
      <c r="E33" s="274"/>
      <c r="F33" s="280"/>
      <c r="G33" s="284"/>
      <c r="H33" s="285"/>
      <c r="I33" s="285"/>
      <c r="J33" s="285"/>
      <c r="K33" s="814"/>
      <c r="L33" s="284"/>
      <c r="M33" s="285"/>
      <c r="N33" s="285"/>
      <c r="O33" s="285"/>
      <c r="P33" s="814"/>
      <c r="Q33" s="376"/>
    </row>
    <row r="34" spans="1:17" ht="15.95" customHeight="1">
      <c r="A34" s="233">
        <v>20</v>
      </c>
      <c r="B34" s="287" t="s">
        <v>381</v>
      </c>
      <c r="C34" s="280">
        <v>4864836</v>
      </c>
      <c r="D34" s="290" t="s">
        <v>12</v>
      </c>
      <c r="E34" s="274" t="s">
        <v>300</v>
      </c>
      <c r="F34" s="280">
        <v>1000</v>
      </c>
      <c r="G34" s="284">
        <v>998561.125</v>
      </c>
      <c r="H34" s="285">
        <v>998562</v>
      </c>
      <c r="I34" s="285">
        <f t="shared" ref="I34:I42" si="6">G34-H34</f>
        <v>-0.875</v>
      </c>
      <c r="J34" s="285">
        <f t="shared" ref="J34:J42" si="7">$F34*I34</f>
        <v>-875</v>
      </c>
      <c r="K34" s="814">
        <f t="shared" ref="K34:K42" si="8">J34/1000000</f>
        <v>-8.7500000000000002E-4</v>
      </c>
      <c r="L34" s="284">
        <v>985318.67</v>
      </c>
      <c r="M34" s="285">
        <v>985321</v>
      </c>
      <c r="N34" s="285">
        <f t="shared" ref="N34:N42" si="9">L34-M34</f>
        <v>-2.3299999999580905</v>
      </c>
      <c r="O34" s="285">
        <f t="shared" ref="O34:O42" si="10">$F34*N34</f>
        <v>-2329.9999999580905</v>
      </c>
      <c r="P34" s="814">
        <f t="shared" ref="P34:P42" si="11">O34/1000000</f>
        <v>-2.3299999999580904E-3</v>
      </c>
      <c r="Q34" s="397"/>
    </row>
    <row r="35" spans="1:17" ht="15.95" customHeight="1">
      <c r="A35" s="233"/>
      <c r="B35" s="287"/>
      <c r="C35" s="280">
        <v>4864852</v>
      </c>
      <c r="D35" s="290" t="s">
        <v>12</v>
      </c>
      <c r="E35" s="274" t="s">
        <v>300</v>
      </c>
      <c r="F35" s="280">
        <v>1000</v>
      </c>
      <c r="G35" s="284">
        <v>998719</v>
      </c>
      <c r="H35" s="285">
        <v>998722</v>
      </c>
      <c r="I35" s="285">
        <f t="shared" si="6"/>
        <v>-3</v>
      </c>
      <c r="J35" s="285">
        <f>$F35*I35</f>
        <v>-3000</v>
      </c>
      <c r="K35" s="814">
        <f>J35/1000000</f>
        <v>-3.0000000000000001E-3</v>
      </c>
      <c r="L35" s="284">
        <v>996721</v>
      </c>
      <c r="M35" s="285">
        <v>996729</v>
      </c>
      <c r="N35" s="285">
        <f>L35-M35</f>
        <v>-8</v>
      </c>
      <c r="O35" s="285">
        <f>$F35*N35</f>
        <v>-8000</v>
      </c>
      <c r="P35" s="814">
        <f>O35/1000000</f>
        <v>-8.0000000000000002E-3</v>
      </c>
      <c r="Q35" s="397" t="s">
        <v>517</v>
      </c>
    </row>
    <row r="36" spans="1:17" ht="15.95" customHeight="1">
      <c r="A36" s="233">
        <v>21</v>
      </c>
      <c r="B36" s="287" t="s">
        <v>26</v>
      </c>
      <c r="C36" s="280">
        <v>4865182</v>
      </c>
      <c r="D36" s="290" t="s">
        <v>12</v>
      </c>
      <c r="E36" s="274" t="s">
        <v>300</v>
      </c>
      <c r="F36" s="280">
        <v>4000</v>
      </c>
      <c r="G36" s="284">
        <v>999545</v>
      </c>
      <c r="H36" s="285">
        <v>999546</v>
      </c>
      <c r="I36" s="285">
        <f t="shared" si="6"/>
        <v>-1</v>
      </c>
      <c r="J36" s="285">
        <f t="shared" si="7"/>
        <v>-4000</v>
      </c>
      <c r="K36" s="814">
        <f t="shared" si="8"/>
        <v>-4.0000000000000001E-3</v>
      </c>
      <c r="L36" s="284">
        <v>999490</v>
      </c>
      <c r="M36" s="285">
        <v>999495</v>
      </c>
      <c r="N36" s="285">
        <f t="shared" si="9"/>
        <v>-5</v>
      </c>
      <c r="O36" s="285">
        <f t="shared" si="10"/>
        <v>-20000</v>
      </c>
      <c r="P36" s="814">
        <f t="shared" si="11"/>
        <v>-0.02</v>
      </c>
      <c r="Q36" s="376"/>
    </row>
    <row r="37" spans="1:17" ht="15.95" customHeight="1">
      <c r="A37" s="233">
        <v>22</v>
      </c>
      <c r="B37" s="287" t="s">
        <v>27</v>
      </c>
      <c r="C37" s="280">
        <v>4864880</v>
      </c>
      <c r="D37" s="290" t="s">
        <v>12</v>
      </c>
      <c r="E37" s="274" t="s">
        <v>300</v>
      </c>
      <c r="F37" s="280">
        <v>500</v>
      </c>
      <c r="G37" s="284">
        <v>1915</v>
      </c>
      <c r="H37" s="285">
        <v>1934</v>
      </c>
      <c r="I37" s="285">
        <f t="shared" si="6"/>
        <v>-19</v>
      </c>
      <c r="J37" s="285">
        <f t="shared" si="7"/>
        <v>-9500</v>
      </c>
      <c r="K37" s="814">
        <f t="shared" si="8"/>
        <v>-9.4999999999999998E-3</v>
      </c>
      <c r="L37" s="284">
        <v>17396</v>
      </c>
      <c r="M37" s="285">
        <v>17395</v>
      </c>
      <c r="N37" s="285">
        <f t="shared" si="9"/>
        <v>1</v>
      </c>
      <c r="O37" s="285">
        <f t="shared" si="10"/>
        <v>500</v>
      </c>
      <c r="P37" s="814">
        <f t="shared" si="11"/>
        <v>5.0000000000000001E-4</v>
      </c>
      <c r="Q37" s="376"/>
    </row>
    <row r="38" spans="1:17" ht="15.95" customHeight="1">
      <c r="A38" s="233">
        <v>23</v>
      </c>
      <c r="B38" s="287" t="s">
        <v>28</v>
      </c>
      <c r="C38" s="280">
        <v>4864860</v>
      </c>
      <c r="D38" s="290" t="s">
        <v>12</v>
      </c>
      <c r="E38" s="274" t="s">
        <v>300</v>
      </c>
      <c r="F38" s="280">
        <v>500</v>
      </c>
      <c r="G38" s="284">
        <v>11364</v>
      </c>
      <c r="H38" s="285">
        <v>11296</v>
      </c>
      <c r="I38" s="285">
        <f>G38-H38</f>
        <v>68</v>
      </c>
      <c r="J38" s="285">
        <f>$F38*I38</f>
        <v>34000</v>
      </c>
      <c r="K38" s="814">
        <f>J38/1000000</f>
        <v>3.4000000000000002E-2</v>
      </c>
      <c r="L38" s="284">
        <v>31189</v>
      </c>
      <c r="M38" s="285">
        <v>31188</v>
      </c>
      <c r="N38" s="285">
        <f>L38-M38</f>
        <v>1</v>
      </c>
      <c r="O38" s="285">
        <f>$F38*N38</f>
        <v>500</v>
      </c>
      <c r="P38" s="814">
        <f>O38/1000000</f>
        <v>5.0000000000000001E-4</v>
      </c>
      <c r="Q38" s="376"/>
    </row>
    <row r="39" spans="1:17" ht="15.95" customHeight="1">
      <c r="A39" s="233">
        <v>24</v>
      </c>
      <c r="B39" s="287" t="s">
        <v>29</v>
      </c>
      <c r="C39" s="280">
        <v>4864865</v>
      </c>
      <c r="D39" s="290" t="s">
        <v>12</v>
      </c>
      <c r="E39" s="274" t="s">
        <v>300</v>
      </c>
      <c r="F39" s="280">
        <v>1000</v>
      </c>
      <c r="G39" s="284">
        <v>997961</v>
      </c>
      <c r="H39" s="285">
        <v>998019</v>
      </c>
      <c r="I39" s="285">
        <f t="shared" si="6"/>
        <v>-58</v>
      </c>
      <c r="J39" s="285">
        <f t="shared" si="7"/>
        <v>-58000</v>
      </c>
      <c r="K39" s="814">
        <f t="shared" si="8"/>
        <v>-5.8000000000000003E-2</v>
      </c>
      <c r="L39" s="284">
        <v>991920</v>
      </c>
      <c r="M39" s="285">
        <v>991920</v>
      </c>
      <c r="N39" s="285">
        <f t="shared" si="9"/>
        <v>0</v>
      </c>
      <c r="O39" s="285">
        <f t="shared" si="10"/>
        <v>0</v>
      </c>
      <c r="P39" s="814">
        <f t="shared" si="11"/>
        <v>0</v>
      </c>
      <c r="Q39" s="384" t="s">
        <v>518</v>
      </c>
    </row>
    <row r="40" spans="1:17" ht="15.95" customHeight="1">
      <c r="A40" s="233"/>
      <c r="B40" s="287"/>
      <c r="C40" s="280"/>
      <c r="D40" s="290"/>
      <c r="E40" s="274"/>
      <c r="F40" s="280"/>
      <c r="G40" s="284"/>
      <c r="H40" s="285"/>
      <c r="I40" s="285"/>
      <c r="J40" s="285"/>
      <c r="K40" s="814">
        <v>-4.1880000000000001E-2</v>
      </c>
      <c r="L40" s="284"/>
      <c r="M40" s="285"/>
      <c r="N40" s="285"/>
      <c r="O40" s="285"/>
      <c r="P40" s="814">
        <v>0</v>
      </c>
      <c r="Q40" s="384" t="s">
        <v>519</v>
      </c>
    </row>
    <row r="41" spans="1:17" ht="15.75" customHeight="1">
      <c r="A41" s="233">
        <v>25</v>
      </c>
      <c r="B41" s="287" t="s">
        <v>324</v>
      </c>
      <c r="C41" s="280">
        <v>4865117</v>
      </c>
      <c r="D41" s="290" t="s">
        <v>12</v>
      </c>
      <c r="E41" s="274" t="s">
        <v>300</v>
      </c>
      <c r="F41" s="660">
        <v>1333.3330000000001</v>
      </c>
      <c r="G41" s="284">
        <v>999992</v>
      </c>
      <c r="H41" s="285">
        <v>999992</v>
      </c>
      <c r="I41" s="285">
        <f t="shared" si="6"/>
        <v>0</v>
      </c>
      <c r="J41" s="285">
        <f t="shared" si="7"/>
        <v>0</v>
      </c>
      <c r="K41" s="814">
        <f t="shared" si="8"/>
        <v>0</v>
      </c>
      <c r="L41" s="284">
        <v>992782</v>
      </c>
      <c r="M41" s="285">
        <v>992905</v>
      </c>
      <c r="N41" s="285">
        <f t="shared" si="9"/>
        <v>-123</v>
      </c>
      <c r="O41" s="285">
        <f t="shared" si="10"/>
        <v>-163999.959</v>
      </c>
      <c r="P41" s="814">
        <f t="shared" si="11"/>
        <v>-0.163999959</v>
      </c>
      <c r="Q41" s="548"/>
    </row>
    <row r="42" spans="1:17" ht="15.75" customHeight="1">
      <c r="A42" s="233">
        <v>26</v>
      </c>
      <c r="B42" s="287" t="s">
        <v>364</v>
      </c>
      <c r="C42" s="280">
        <v>4864846</v>
      </c>
      <c r="D42" s="290" t="s">
        <v>12</v>
      </c>
      <c r="E42" s="274" t="s">
        <v>300</v>
      </c>
      <c r="F42" s="280">
        <v>1000</v>
      </c>
      <c r="G42" s="284">
        <v>999692</v>
      </c>
      <c r="H42" s="285">
        <v>999716</v>
      </c>
      <c r="I42" s="285">
        <f t="shared" si="6"/>
        <v>-24</v>
      </c>
      <c r="J42" s="285">
        <f t="shared" si="7"/>
        <v>-24000</v>
      </c>
      <c r="K42" s="814">
        <f t="shared" si="8"/>
        <v>-2.4E-2</v>
      </c>
      <c r="L42" s="284">
        <v>2</v>
      </c>
      <c r="M42" s="285">
        <v>4</v>
      </c>
      <c r="N42" s="285">
        <f t="shared" si="9"/>
        <v>-2</v>
      </c>
      <c r="O42" s="285">
        <f t="shared" si="10"/>
        <v>-2000</v>
      </c>
      <c r="P42" s="814">
        <f t="shared" si="11"/>
        <v>-2E-3</v>
      </c>
      <c r="Q42" s="383"/>
    </row>
    <row r="43" spans="1:17" ht="15.95" customHeight="1">
      <c r="A43" s="233"/>
      <c r="B43" s="289" t="s">
        <v>30</v>
      </c>
      <c r="C43" s="280"/>
      <c r="D43" s="290"/>
      <c r="E43" s="274"/>
      <c r="F43" s="280"/>
      <c r="G43" s="284"/>
      <c r="H43" s="285"/>
      <c r="I43" s="285"/>
      <c r="J43" s="285"/>
      <c r="K43" s="814"/>
      <c r="L43" s="284"/>
      <c r="M43" s="285"/>
      <c r="N43" s="285"/>
      <c r="O43" s="285"/>
      <c r="P43" s="814"/>
      <c r="Q43" s="376"/>
    </row>
    <row r="44" spans="1:17" ht="13.5" customHeight="1">
      <c r="A44" s="233">
        <v>27</v>
      </c>
      <c r="B44" s="287" t="s">
        <v>498</v>
      </c>
      <c r="C44" s="280">
        <v>5128479</v>
      </c>
      <c r="D44" s="290" t="s">
        <v>12</v>
      </c>
      <c r="E44" s="274" t="s">
        <v>300</v>
      </c>
      <c r="F44" s="280">
        <v>1000</v>
      </c>
      <c r="G44" s="284">
        <v>994229</v>
      </c>
      <c r="H44" s="285">
        <v>995231</v>
      </c>
      <c r="I44" s="285">
        <f>G44-H44</f>
        <v>-1002</v>
      </c>
      <c r="J44" s="285">
        <f>$F44*I44</f>
        <v>-1002000</v>
      </c>
      <c r="K44" s="814">
        <f>J44/1000000</f>
        <v>-1.002</v>
      </c>
      <c r="L44" s="284">
        <v>28</v>
      </c>
      <c r="M44" s="285">
        <v>28</v>
      </c>
      <c r="N44" s="285">
        <f>L44-M44</f>
        <v>0</v>
      </c>
      <c r="O44" s="285">
        <f>$F44*N44</f>
        <v>0</v>
      </c>
      <c r="P44" s="814">
        <f>O44/1000000</f>
        <v>0</v>
      </c>
      <c r="Q44" s="383"/>
    </row>
    <row r="45" spans="1:17" ht="13.5" customHeight="1">
      <c r="A45" s="233">
        <v>28</v>
      </c>
      <c r="B45" s="287" t="s">
        <v>499</v>
      </c>
      <c r="C45" s="280">
        <v>4902482</v>
      </c>
      <c r="D45" s="290" t="s">
        <v>12</v>
      </c>
      <c r="E45" s="274" t="s">
        <v>300</v>
      </c>
      <c r="F45" s="280">
        <v>500</v>
      </c>
      <c r="G45" s="284">
        <v>871759</v>
      </c>
      <c r="H45" s="285">
        <v>873845</v>
      </c>
      <c r="I45" s="285">
        <f>G45-H45</f>
        <v>-2086</v>
      </c>
      <c r="J45" s="285">
        <f>$F45*I45</f>
        <v>-1043000</v>
      </c>
      <c r="K45" s="814">
        <f>J45/1000000</f>
        <v>-1.0429999999999999</v>
      </c>
      <c r="L45" s="284">
        <v>999208</v>
      </c>
      <c r="M45" s="285">
        <v>999208</v>
      </c>
      <c r="N45" s="285">
        <f>L45-M45</f>
        <v>0</v>
      </c>
      <c r="O45" s="285">
        <f>$F45*N45</f>
        <v>0</v>
      </c>
      <c r="P45" s="814">
        <f>O45/1000000</f>
        <v>0</v>
      </c>
      <c r="Q45" s="383"/>
    </row>
    <row r="46" spans="1:17" ht="13.5" customHeight="1">
      <c r="A46" s="233">
        <v>29</v>
      </c>
      <c r="B46" s="287" t="s">
        <v>31</v>
      </c>
      <c r="C46" s="280">
        <v>4864791</v>
      </c>
      <c r="D46" s="290" t="s">
        <v>12</v>
      </c>
      <c r="E46" s="274" t="s">
        <v>300</v>
      </c>
      <c r="F46" s="280">
        <v>266.67</v>
      </c>
      <c r="G46" s="284">
        <v>989726</v>
      </c>
      <c r="H46" s="285">
        <v>989855</v>
      </c>
      <c r="I46" s="234">
        <f>G46-H46</f>
        <v>-129</v>
      </c>
      <c r="J46" s="234">
        <f>$F46*I46</f>
        <v>-34400.43</v>
      </c>
      <c r="K46" s="815">
        <f>J46/1000000</f>
        <v>-3.4400430000000003E-2</v>
      </c>
      <c r="L46" s="284">
        <v>999930</v>
      </c>
      <c r="M46" s="285">
        <v>999924</v>
      </c>
      <c r="N46" s="234">
        <f>L46-M46</f>
        <v>6</v>
      </c>
      <c r="O46" s="234">
        <f>$F46*N46</f>
        <v>1600.02</v>
      </c>
      <c r="P46" s="815">
        <f>O46/1000000</f>
        <v>1.60002E-3</v>
      </c>
      <c r="Q46" s="397"/>
    </row>
    <row r="47" spans="1:17" ht="13.5" customHeight="1">
      <c r="A47" s="233">
        <v>30</v>
      </c>
      <c r="B47" s="287" t="s">
        <v>32</v>
      </c>
      <c r="C47" s="280">
        <v>4865184</v>
      </c>
      <c r="D47" s="290" t="s">
        <v>12</v>
      </c>
      <c r="E47" s="274" t="s">
        <v>300</v>
      </c>
      <c r="F47" s="280">
        <v>2000</v>
      </c>
      <c r="G47" s="284">
        <v>6</v>
      </c>
      <c r="H47" s="285">
        <v>6</v>
      </c>
      <c r="I47" s="285">
        <f>G47-H47</f>
        <v>0</v>
      </c>
      <c r="J47" s="285">
        <f>$F47*I47</f>
        <v>0</v>
      </c>
      <c r="K47" s="814">
        <f>J47/1000000</f>
        <v>0</v>
      </c>
      <c r="L47" s="284">
        <v>150</v>
      </c>
      <c r="M47" s="285">
        <v>145</v>
      </c>
      <c r="N47" s="285">
        <f>L47-M47</f>
        <v>5</v>
      </c>
      <c r="O47" s="285">
        <f>$F47*N47</f>
        <v>10000</v>
      </c>
      <c r="P47" s="814">
        <f>O47/1000000</f>
        <v>0.01</v>
      </c>
      <c r="Q47" s="376"/>
    </row>
    <row r="48" spans="1:17" ht="13.5" customHeight="1">
      <c r="A48" s="233"/>
      <c r="B48" s="288" t="s">
        <v>33</v>
      </c>
      <c r="C48" s="280"/>
      <c r="D48" s="291"/>
      <c r="E48" s="274"/>
      <c r="F48" s="280"/>
      <c r="G48" s="284"/>
      <c r="H48" s="285"/>
      <c r="I48" s="285"/>
      <c r="J48" s="285"/>
      <c r="K48" s="814"/>
      <c r="L48" s="284"/>
      <c r="M48" s="285"/>
      <c r="N48" s="285"/>
      <c r="O48" s="285"/>
      <c r="P48" s="814"/>
      <c r="Q48" s="376"/>
    </row>
    <row r="49" spans="1:17" ht="13.5" customHeight="1">
      <c r="A49" s="233">
        <v>31</v>
      </c>
      <c r="B49" s="287" t="s">
        <v>34</v>
      </c>
      <c r="C49" s="280">
        <v>4865041</v>
      </c>
      <c r="D49" s="290" t="s">
        <v>12</v>
      </c>
      <c r="E49" s="274" t="s">
        <v>300</v>
      </c>
      <c r="F49" s="280">
        <v>-1000</v>
      </c>
      <c r="G49" s="284">
        <v>62187</v>
      </c>
      <c r="H49" s="285">
        <v>62187</v>
      </c>
      <c r="I49" s="285">
        <f>G49-H49</f>
        <v>0</v>
      </c>
      <c r="J49" s="285">
        <f>$F49*I49</f>
        <v>0</v>
      </c>
      <c r="K49" s="814">
        <f>J49/1000000</f>
        <v>0</v>
      </c>
      <c r="L49" s="284">
        <v>995618</v>
      </c>
      <c r="M49" s="285">
        <v>995554</v>
      </c>
      <c r="N49" s="285">
        <f>L49-M49</f>
        <v>64</v>
      </c>
      <c r="O49" s="285">
        <f>$F49*N49</f>
        <v>-64000</v>
      </c>
      <c r="P49" s="814">
        <f>O49/1000000</f>
        <v>-6.4000000000000001E-2</v>
      </c>
      <c r="Q49" s="376"/>
    </row>
    <row r="50" spans="1:17" ht="13.5" customHeight="1">
      <c r="A50" s="233">
        <v>32</v>
      </c>
      <c r="B50" s="287" t="s">
        <v>15</v>
      </c>
      <c r="C50" s="280">
        <v>4902499</v>
      </c>
      <c r="D50" s="290" t="s">
        <v>12</v>
      </c>
      <c r="E50" s="274" t="s">
        <v>300</v>
      </c>
      <c r="F50" s="280">
        <v>-1000</v>
      </c>
      <c r="G50" s="284">
        <v>7692</v>
      </c>
      <c r="H50" s="285">
        <v>7670</v>
      </c>
      <c r="I50" s="285">
        <f>G50-H50</f>
        <v>22</v>
      </c>
      <c r="J50" s="285">
        <f>$F50*I50</f>
        <v>-22000</v>
      </c>
      <c r="K50" s="814">
        <f>J50/1000000</f>
        <v>-2.1999999999999999E-2</v>
      </c>
      <c r="L50" s="284">
        <v>465</v>
      </c>
      <c r="M50" s="285">
        <v>398</v>
      </c>
      <c r="N50" s="285">
        <f>L50-M50</f>
        <v>67</v>
      </c>
      <c r="O50" s="285">
        <f>$F50*N50</f>
        <v>-67000</v>
      </c>
      <c r="P50" s="814">
        <f>O50/1000000</f>
        <v>-6.7000000000000004E-2</v>
      </c>
      <c r="Q50" s="373"/>
    </row>
    <row r="51" spans="1:17" ht="13.5" customHeight="1">
      <c r="A51" s="233">
        <v>33</v>
      </c>
      <c r="B51" s="287" t="s">
        <v>16</v>
      </c>
      <c r="C51" s="280">
        <v>4864788</v>
      </c>
      <c r="D51" s="290" t="s">
        <v>12</v>
      </c>
      <c r="E51" s="274" t="s">
        <v>300</v>
      </c>
      <c r="F51" s="280">
        <v>-2000</v>
      </c>
      <c r="G51" s="284">
        <v>45629</v>
      </c>
      <c r="H51" s="285">
        <v>45020</v>
      </c>
      <c r="I51" s="285">
        <f>G51-H51</f>
        <v>609</v>
      </c>
      <c r="J51" s="285">
        <f>$F51*I51</f>
        <v>-1218000</v>
      </c>
      <c r="K51" s="814">
        <f>J51/1000000</f>
        <v>-1.218</v>
      </c>
      <c r="L51" s="284">
        <v>999962</v>
      </c>
      <c r="M51" s="285">
        <v>999946</v>
      </c>
      <c r="N51" s="285">
        <f>L51-M51</f>
        <v>16</v>
      </c>
      <c r="O51" s="285">
        <f>$F51*N51</f>
        <v>-32000</v>
      </c>
      <c r="P51" s="814">
        <f>O51/1000000</f>
        <v>-3.2000000000000001E-2</v>
      </c>
      <c r="Q51" s="373"/>
    </row>
    <row r="52" spans="1:17" ht="14.25" customHeight="1">
      <c r="A52" s="233"/>
      <c r="B52" s="288" t="s">
        <v>35</v>
      </c>
      <c r="C52" s="280"/>
      <c r="D52" s="291"/>
      <c r="E52" s="274"/>
      <c r="F52" s="280"/>
      <c r="G52" s="284"/>
      <c r="H52" s="285"/>
      <c r="I52" s="285"/>
      <c r="J52" s="285"/>
      <c r="K52" s="814"/>
      <c r="L52" s="284"/>
      <c r="M52" s="285"/>
      <c r="N52" s="285"/>
      <c r="O52" s="285"/>
      <c r="P52" s="814"/>
      <c r="Q52" s="376"/>
    </row>
    <row r="53" spans="1:17" ht="15.95" customHeight="1">
      <c r="A53" s="233">
        <v>34</v>
      </c>
      <c r="B53" s="287" t="s">
        <v>36</v>
      </c>
      <c r="C53" s="280">
        <v>4864847</v>
      </c>
      <c r="D53" s="290" t="s">
        <v>12</v>
      </c>
      <c r="E53" s="274" t="s">
        <v>300</v>
      </c>
      <c r="F53" s="280">
        <v>-2500</v>
      </c>
      <c r="G53" s="284">
        <v>2519</v>
      </c>
      <c r="H53" s="285">
        <v>2352</v>
      </c>
      <c r="I53" s="285">
        <f>G53-H53</f>
        <v>167</v>
      </c>
      <c r="J53" s="285">
        <f>$F53*I53</f>
        <v>-417500</v>
      </c>
      <c r="K53" s="814">
        <f>J53/1000000</f>
        <v>-0.41749999999999998</v>
      </c>
      <c r="L53" s="284">
        <v>22</v>
      </c>
      <c r="M53" s="285">
        <v>24</v>
      </c>
      <c r="N53" s="285">
        <f>L53-M53</f>
        <v>-2</v>
      </c>
      <c r="O53" s="285">
        <f>$F53*N53</f>
        <v>5000</v>
      </c>
      <c r="P53" s="814">
        <f>O53/1000000</f>
        <v>5.0000000000000001E-3</v>
      </c>
      <c r="Q53" s="384"/>
    </row>
    <row r="54" spans="1:17" ht="15.75" customHeight="1">
      <c r="A54" s="233"/>
      <c r="B54" s="288" t="s">
        <v>332</v>
      </c>
      <c r="C54" s="280"/>
      <c r="D54" s="290"/>
      <c r="E54" s="274"/>
      <c r="F54" s="280"/>
      <c r="G54" s="284"/>
      <c r="H54" s="285"/>
      <c r="I54" s="285"/>
      <c r="J54" s="285"/>
      <c r="K54" s="814"/>
      <c r="L54" s="284"/>
      <c r="M54" s="285"/>
      <c r="N54" s="285"/>
      <c r="O54" s="285"/>
      <c r="P54" s="814"/>
      <c r="Q54" s="376"/>
    </row>
    <row r="55" spans="1:17" ht="15.95" customHeight="1">
      <c r="A55" s="233">
        <v>35</v>
      </c>
      <c r="B55" s="287" t="s">
        <v>380</v>
      </c>
      <c r="C55" s="280">
        <v>4864892</v>
      </c>
      <c r="D55" s="290" t="s">
        <v>12</v>
      </c>
      <c r="E55" s="274" t="s">
        <v>300</v>
      </c>
      <c r="F55" s="280">
        <v>-4000</v>
      </c>
      <c r="G55" s="284">
        <v>20294</v>
      </c>
      <c r="H55" s="285">
        <v>19499</v>
      </c>
      <c r="I55" s="285">
        <f>G55-H55</f>
        <v>795</v>
      </c>
      <c r="J55" s="285">
        <f>$F55*I55</f>
        <v>-3180000</v>
      </c>
      <c r="K55" s="814">
        <f>J55/1000000</f>
        <v>-3.18</v>
      </c>
      <c r="L55" s="284">
        <v>149</v>
      </c>
      <c r="M55" s="285">
        <v>144</v>
      </c>
      <c r="N55" s="285">
        <f>L55-M55</f>
        <v>5</v>
      </c>
      <c r="O55" s="285">
        <f>$F55*N55</f>
        <v>-20000</v>
      </c>
      <c r="P55" s="814">
        <f>O55/1000000</f>
        <v>-0.02</v>
      </c>
      <c r="Q55" s="376"/>
    </row>
    <row r="56" spans="1:17" ht="18.75" customHeight="1">
      <c r="A56" s="233">
        <v>36</v>
      </c>
      <c r="B56" s="287" t="s">
        <v>339</v>
      </c>
      <c r="C56" s="280">
        <v>4864992</v>
      </c>
      <c r="D56" s="290" t="s">
        <v>12</v>
      </c>
      <c r="E56" s="274" t="s">
        <v>300</v>
      </c>
      <c r="F56" s="280">
        <v>-1000</v>
      </c>
      <c r="G56" s="284">
        <v>182523</v>
      </c>
      <c r="H56" s="285">
        <v>181178</v>
      </c>
      <c r="I56" s="285">
        <f>G56-H56</f>
        <v>1345</v>
      </c>
      <c r="J56" s="285">
        <f>$F56*I56</f>
        <v>-1345000</v>
      </c>
      <c r="K56" s="814">
        <f>J56/1000000</f>
        <v>-1.345</v>
      </c>
      <c r="L56" s="284">
        <v>998560</v>
      </c>
      <c r="M56" s="285">
        <v>998550</v>
      </c>
      <c r="N56" s="285">
        <f>L56-M56</f>
        <v>10</v>
      </c>
      <c r="O56" s="285">
        <f>$F56*N56</f>
        <v>-10000</v>
      </c>
      <c r="P56" s="814">
        <f>O56/1000000</f>
        <v>-0.01</v>
      </c>
      <c r="Q56" s="592"/>
    </row>
    <row r="57" spans="1:17" ht="15.95" customHeight="1">
      <c r="A57" s="233">
        <v>37</v>
      </c>
      <c r="B57" s="287" t="s">
        <v>333</v>
      </c>
      <c r="C57" s="280">
        <v>4864827</v>
      </c>
      <c r="D57" s="290" t="s">
        <v>12</v>
      </c>
      <c r="E57" s="274" t="s">
        <v>300</v>
      </c>
      <c r="F57" s="280">
        <v>-333.33</v>
      </c>
      <c r="G57" s="284">
        <v>439325</v>
      </c>
      <c r="H57" s="285">
        <v>434182</v>
      </c>
      <c r="I57" s="285">
        <f>G57-H57</f>
        <v>5143</v>
      </c>
      <c r="J57" s="285">
        <f>$F57*I57</f>
        <v>-1714316.19</v>
      </c>
      <c r="K57" s="814">
        <f>J57/1000000</f>
        <v>-1.7143161899999999</v>
      </c>
      <c r="L57" s="284">
        <v>2797</v>
      </c>
      <c r="M57" s="285">
        <v>2617</v>
      </c>
      <c r="N57" s="285">
        <f>L57-M57</f>
        <v>180</v>
      </c>
      <c r="O57" s="285">
        <f>$F57*N57</f>
        <v>-59999.399999999994</v>
      </c>
      <c r="P57" s="814">
        <f>O57/1000000</f>
        <v>-5.9999399999999994E-2</v>
      </c>
      <c r="Q57" s="592"/>
    </row>
    <row r="58" spans="1:17" ht="15.95" customHeight="1">
      <c r="A58" s="233">
        <v>38</v>
      </c>
      <c r="B58" s="287" t="s">
        <v>439</v>
      </c>
      <c r="C58" s="280">
        <v>5128449</v>
      </c>
      <c r="D58" s="290" t="s">
        <v>12</v>
      </c>
      <c r="E58" s="274" t="s">
        <v>300</v>
      </c>
      <c r="F58" s="280">
        <v>-2000</v>
      </c>
      <c r="G58" s="284">
        <v>63884</v>
      </c>
      <c r="H58" s="285">
        <v>62547</v>
      </c>
      <c r="I58" s="285">
        <f>G58-H58</f>
        <v>1337</v>
      </c>
      <c r="J58" s="285">
        <f>$F58*I58</f>
        <v>-2674000</v>
      </c>
      <c r="K58" s="814">
        <f>J58/1000000</f>
        <v>-2.6739999999999999</v>
      </c>
      <c r="L58" s="284">
        <v>218</v>
      </c>
      <c r="M58" s="285">
        <v>202</v>
      </c>
      <c r="N58" s="285">
        <f>L58-M58</f>
        <v>16</v>
      </c>
      <c r="O58" s="285">
        <f>$F58*N58</f>
        <v>-32000</v>
      </c>
      <c r="P58" s="814">
        <f>O58/1000000</f>
        <v>-3.2000000000000001E-2</v>
      </c>
      <c r="Q58" s="592"/>
    </row>
    <row r="59" spans="1:17" ht="15.95" customHeight="1">
      <c r="A59" s="233"/>
      <c r="B59" s="287"/>
      <c r="C59" s="280"/>
      <c r="D59" s="290"/>
      <c r="E59" s="274"/>
      <c r="F59" s="280"/>
      <c r="G59" s="284"/>
      <c r="H59" s="285"/>
      <c r="I59" s="285"/>
      <c r="J59" s="285"/>
      <c r="K59" s="814"/>
      <c r="L59" s="284"/>
      <c r="M59" s="285"/>
      <c r="N59" s="285"/>
      <c r="O59" s="285"/>
      <c r="P59" s="814"/>
      <c r="Q59" s="592"/>
    </row>
    <row r="60" spans="1:17" ht="12" customHeight="1">
      <c r="A60" s="233"/>
      <c r="B60" s="289" t="s">
        <v>353</v>
      </c>
      <c r="C60" s="280"/>
      <c r="D60" s="290"/>
      <c r="E60" s="274"/>
      <c r="F60" s="280"/>
      <c r="G60" s="284"/>
      <c r="H60" s="285"/>
      <c r="I60" s="285"/>
      <c r="J60" s="285"/>
      <c r="K60" s="814"/>
      <c r="L60" s="284"/>
      <c r="M60" s="285"/>
      <c r="N60" s="285"/>
      <c r="O60" s="285"/>
      <c r="P60" s="814"/>
      <c r="Q60" s="377"/>
    </row>
    <row r="61" spans="1:17" ht="15.95" customHeight="1">
      <c r="A61" s="233">
        <v>38</v>
      </c>
      <c r="B61" s="287" t="s">
        <v>14</v>
      </c>
      <c r="C61" s="280">
        <v>4864957</v>
      </c>
      <c r="D61" s="290" t="s">
        <v>12</v>
      </c>
      <c r="E61" s="274" t="s">
        <v>300</v>
      </c>
      <c r="F61" s="280">
        <v>-2500</v>
      </c>
      <c r="G61" s="284">
        <v>7411</v>
      </c>
      <c r="H61" s="285">
        <v>6743</v>
      </c>
      <c r="I61" s="285">
        <f>G61-H61</f>
        <v>668</v>
      </c>
      <c r="J61" s="285">
        <f>$F61*I61</f>
        <v>-1670000</v>
      </c>
      <c r="K61" s="814">
        <f>J61/1000000</f>
        <v>-1.67</v>
      </c>
      <c r="L61" s="284">
        <v>153</v>
      </c>
      <c r="M61" s="285">
        <v>153</v>
      </c>
      <c r="N61" s="285">
        <f>L61-M61</f>
        <v>0</v>
      </c>
      <c r="O61" s="285">
        <f>$F61*N61</f>
        <v>0</v>
      </c>
      <c r="P61" s="814">
        <f>O61/1000000</f>
        <v>0</v>
      </c>
      <c r="Q61" s="397"/>
    </row>
    <row r="62" spans="1:17" ht="18.75" customHeight="1">
      <c r="A62" s="233">
        <v>39</v>
      </c>
      <c r="B62" s="287" t="s">
        <v>15</v>
      </c>
      <c r="C62" s="280">
        <v>5128468</v>
      </c>
      <c r="D62" s="290" t="s">
        <v>12</v>
      </c>
      <c r="E62" s="274" t="s">
        <v>300</v>
      </c>
      <c r="F62" s="280">
        <v>-1000</v>
      </c>
      <c r="G62" s="284">
        <v>172051</v>
      </c>
      <c r="H62" s="285">
        <v>171311</v>
      </c>
      <c r="I62" s="285">
        <f>G62-H62</f>
        <v>740</v>
      </c>
      <c r="J62" s="285">
        <f>$F62*I62</f>
        <v>-740000</v>
      </c>
      <c r="K62" s="814">
        <f>J62/1000000</f>
        <v>-0.74</v>
      </c>
      <c r="L62" s="284">
        <v>2714</v>
      </c>
      <c r="M62" s="285">
        <v>2663</v>
      </c>
      <c r="N62" s="285">
        <f>L62-M62</f>
        <v>51</v>
      </c>
      <c r="O62" s="285">
        <f>$F62*N62</f>
        <v>-51000</v>
      </c>
      <c r="P62" s="814">
        <f>O62/1000000</f>
        <v>-5.0999999999999997E-2</v>
      </c>
      <c r="Q62" s="380"/>
    </row>
    <row r="63" spans="1:17" ht="18.75" customHeight="1">
      <c r="A63" s="233"/>
      <c r="B63" s="289" t="s">
        <v>435</v>
      </c>
      <c r="C63" s="280"/>
      <c r="D63" s="290"/>
      <c r="E63" s="274"/>
      <c r="F63" s="280"/>
      <c r="G63" s="284"/>
      <c r="H63" s="285"/>
      <c r="I63" s="285"/>
      <c r="J63" s="285"/>
      <c r="K63" s="814"/>
      <c r="L63" s="284"/>
      <c r="M63" s="285"/>
      <c r="N63" s="285"/>
      <c r="O63" s="285"/>
      <c r="P63" s="814"/>
      <c r="Q63" s="380"/>
    </row>
    <row r="64" spans="1:17" ht="18.75" customHeight="1">
      <c r="A64" s="233">
        <v>40</v>
      </c>
      <c r="B64" s="287" t="s">
        <v>14</v>
      </c>
      <c r="C64" s="280" t="s">
        <v>436</v>
      </c>
      <c r="D64" s="290" t="s">
        <v>438</v>
      </c>
      <c r="E64" s="274" t="s">
        <v>300</v>
      </c>
      <c r="F64" s="280">
        <v>-1</v>
      </c>
      <c r="G64" s="284">
        <v>23391000</v>
      </c>
      <c r="H64" s="285">
        <v>22296000</v>
      </c>
      <c r="I64" s="285">
        <f>G64-H64</f>
        <v>1095000</v>
      </c>
      <c r="J64" s="285">
        <f>$F64*I64</f>
        <v>-1095000</v>
      </c>
      <c r="K64" s="814">
        <f>J64/1000000</f>
        <v>-1.095</v>
      </c>
      <c r="L64" s="284">
        <v>5184000</v>
      </c>
      <c r="M64" s="285">
        <v>5162000</v>
      </c>
      <c r="N64" s="285">
        <f>L64-M64</f>
        <v>22000</v>
      </c>
      <c r="O64" s="285">
        <f>$F64*N64</f>
        <v>-22000</v>
      </c>
      <c r="P64" s="814">
        <f>O64/1000000</f>
        <v>-2.1999999999999999E-2</v>
      </c>
      <c r="Q64" s="373"/>
    </row>
    <row r="65" spans="1:17" ht="18.75" customHeight="1">
      <c r="A65" s="233">
        <v>41</v>
      </c>
      <c r="B65" s="287" t="s">
        <v>15</v>
      </c>
      <c r="C65" s="280" t="s">
        <v>437</v>
      </c>
      <c r="D65" s="290" t="s">
        <v>438</v>
      </c>
      <c r="E65" s="274" t="s">
        <v>300</v>
      </c>
      <c r="F65" s="280">
        <v>-1</v>
      </c>
      <c r="G65" s="284">
        <v>65763000</v>
      </c>
      <c r="H65" s="285">
        <v>64115000</v>
      </c>
      <c r="I65" s="285">
        <f>G65-H65</f>
        <v>1648000</v>
      </c>
      <c r="J65" s="285">
        <f>$F65*I65</f>
        <v>-1648000</v>
      </c>
      <c r="K65" s="814">
        <f>J65/1000000</f>
        <v>-1.6479999999999999</v>
      </c>
      <c r="L65" s="284">
        <v>3368000</v>
      </c>
      <c r="M65" s="285">
        <v>3361000</v>
      </c>
      <c r="N65" s="285">
        <f>L65-M65</f>
        <v>7000</v>
      </c>
      <c r="O65" s="285">
        <f>$F65*N65</f>
        <v>-7000</v>
      </c>
      <c r="P65" s="814">
        <f>O65/1000000</f>
        <v>-7.0000000000000001E-3</v>
      </c>
      <c r="Q65" s="373"/>
    </row>
    <row r="66" spans="1:17" ht="15" customHeight="1">
      <c r="A66" s="233"/>
      <c r="B66" s="289" t="s">
        <v>357</v>
      </c>
      <c r="C66" s="280"/>
      <c r="D66" s="290"/>
      <c r="E66" s="274"/>
      <c r="F66" s="280"/>
      <c r="G66" s="284"/>
      <c r="H66" s="285"/>
      <c r="I66" s="285"/>
      <c r="J66" s="285"/>
      <c r="K66" s="814"/>
      <c r="L66" s="284"/>
      <c r="M66" s="285"/>
      <c r="N66" s="285"/>
      <c r="O66" s="285"/>
      <c r="P66" s="814"/>
      <c r="Q66" s="380"/>
    </row>
    <row r="67" spans="1:17" ht="15.75" customHeight="1">
      <c r="A67" s="233">
        <v>42</v>
      </c>
      <c r="B67" s="287" t="s">
        <v>14</v>
      </c>
      <c r="C67" s="280">
        <v>4864903</v>
      </c>
      <c r="D67" s="290" t="s">
        <v>12</v>
      </c>
      <c r="E67" s="274" t="s">
        <v>300</v>
      </c>
      <c r="F67" s="280">
        <v>-1000</v>
      </c>
      <c r="G67" s="284">
        <v>54814</v>
      </c>
      <c r="H67" s="285">
        <v>52591</v>
      </c>
      <c r="I67" s="285">
        <f>G67-H67</f>
        <v>2223</v>
      </c>
      <c r="J67" s="285">
        <f>$F67*I67</f>
        <v>-2223000</v>
      </c>
      <c r="K67" s="814">
        <f>J67/1000000</f>
        <v>-2.2229999999999999</v>
      </c>
      <c r="L67" s="284">
        <v>998035</v>
      </c>
      <c r="M67" s="285">
        <v>998035</v>
      </c>
      <c r="N67" s="285">
        <f>L67-M67</f>
        <v>0</v>
      </c>
      <c r="O67" s="285">
        <f>$F67*N67</f>
        <v>0</v>
      </c>
      <c r="P67" s="814">
        <f>O67/1000000</f>
        <v>0</v>
      </c>
      <c r="Q67" s="373"/>
    </row>
    <row r="68" spans="1:17" s="406" customFormat="1" ht="23.25" customHeight="1">
      <c r="A68" s="797">
        <v>43</v>
      </c>
      <c r="B68" s="798" t="s">
        <v>15</v>
      </c>
      <c r="C68" s="393">
        <v>4864946</v>
      </c>
      <c r="D68" s="799" t="s">
        <v>12</v>
      </c>
      <c r="E68" s="800" t="s">
        <v>300</v>
      </c>
      <c r="F68" s="393">
        <v>-1000</v>
      </c>
      <c r="G68" s="801">
        <v>62714</v>
      </c>
      <c r="H68" s="802">
        <v>62427</v>
      </c>
      <c r="I68" s="802">
        <f>G68-H68</f>
        <v>287</v>
      </c>
      <c r="J68" s="802">
        <f>$F68*I68</f>
        <v>-287000</v>
      </c>
      <c r="K68" s="816">
        <f>J68/1000000</f>
        <v>-0.28699999999999998</v>
      </c>
      <c r="L68" s="801">
        <v>985</v>
      </c>
      <c r="M68" s="802">
        <v>984</v>
      </c>
      <c r="N68" s="802">
        <f>L68-M68</f>
        <v>1</v>
      </c>
      <c r="O68" s="802">
        <f>$F68*N68</f>
        <v>-1000</v>
      </c>
      <c r="P68" s="816">
        <f>O68/1000000</f>
        <v>-1E-3</v>
      </c>
      <c r="Q68" s="803"/>
    </row>
    <row r="69" spans="1:17" ht="14.25" customHeight="1">
      <c r="A69" s="233"/>
      <c r="B69" s="289" t="s">
        <v>331</v>
      </c>
      <c r="C69" s="280"/>
      <c r="D69" s="290"/>
      <c r="E69" s="274"/>
      <c r="F69" s="280"/>
      <c r="G69" s="284"/>
      <c r="H69" s="285"/>
      <c r="I69" s="285"/>
      <c r="J69" s="285"/>
      <c r="K69" s="814"/>
      <c r="L69" s="284"/>
      <c r="M69" s="285"/>
      <c r="N69" s="285"/>
      <c r="O69" s="285"/>
      <c r="P69" s="814"/>
      <c r="Q69" s="376"/>
    </row>
    <row r="70" spans="1:17" ht="14.25" customHeight="1">
      <c r="A70" s="233"/>
      <c r="B70" s="289" t="s">
        <v>41</v>
      </c>
      <c r="C70" s="280"/>
      <c r="D70" s="290"/>
      <c r="E70" s="274"/>
      <c r="F70" s="280"/>
      <c r="G70" s="284"/>
      <c r="H70" s="285"/>
      <c r="I70" s="285"/>
      <c r="J70" s="285"/>
      <c r="K70" s="814"/>
      <c r="L70" s="284"/>
      <c r="M70" s="285"/>
      <c r="N70" s="285"/>
      <c r="O70" s="285"/>
      <c r="P70" s="814"/>
      <c r="Q70" s="376"/>
    </row>
    <row r="71" spans="1:17" s="402" customFormat="1" ht="15.75" thickBot="1">
      <c r="A71" s="484">
        <v>44</v>
      </c>
      <c r="B71" s="630" t="s">
        <v>42</v>
      </c>
      <c r="C71" s="583">
        <v>4864843</v>
      </c>
      <c r="D71" s="583" t="s">
        <v>12</v>
      </c>
      <c r="E71" s="583" t="s">
        <v>300</v>
      </c>
      <c r="F71" s="583">
        <v>1000</v>
      </c>
      <c r="G71" s="374">
        <v>991520</v>
      </c>
      <c r="H71" s="375">
        <v>992072</v>
      </c>
      <c r="I71" s="583">
        <f>G71-H71</f>
        <v>-552</v>
      </c>
      <c r="J71" s="583">
        <f>$F71*I71</f>
        <v>-552000</v>
      </c>
      <c r="K71" s="817">
        <f>J71/1000000</f>
        <v>-0.55200000000000005</v>
      </c>
      <c r="L71" s="374">
        <v>24310</v>
      </c>
      <c r="M71" s="375">
        <v>24310</v>
      </c>
      <c r="N71" s="583">
        <f>L71-M71</f>
        <v>0</v>
      </c>
      <c r="O71" s="583">
        <f>$F71*N71</f>
        <v>0</v>
      </c>
      <c r="P71" s="831">
        <f>O71/1000000</f>
        <v>0</v>
      </c>
      <c r="Q71" s="446"/>
    </row>
    <row r="72" spans="1:17" s="591" customFormat="1" ht="16.5" hidden="1" thickTop="1" thickBot="1">
      <c r="A72" s="553"/>
      <c r="B72" s="589"/>
      <c r="C72" s="590"/>
      <c r="D72" s="594"/>
      <c r="F72" s="590"/>
      <c r="G72" s="285" t="e">
        <v>#N/A</v>
      </c>
      <c r="H72" s="285" t="e">
        <v>#N/A</v>
      </c>
      <c r="I72" s="590"/>
      <c r="J72" s="590"/>
      <c r="K72" s="818"/>
      <c r="L72" s="285" t="e">
        <v>#N/A</v>
      </c>
      <c r="M72" s="285" t="e">
        <v>#N/A</v>
      </c>
      <c r="N72" s="590"/>
      <c r="O72" s="590"/>
      <c r="P72" s="818"/>
      <c r="Q72" s="595"/>
    </row>
    <row r="73" spans="1:17" ht="21.75" customHeight="1" thickTop="1" thickBot="1">
      <c r="A73" s="234"/>
      <c r="B73" s="389" t="s">
        <v>268</v>
      </c>
      <c r="C73" s="35"/>
      <c r="D73" s="291"/>
      <c r="E73" s="274"/>
      <c r="F73" s="35"/>
      <c r="G73" s="375"/>
      <c r="H73" s="375"/>
      <c r="I73" s="285"/>
      <c r="J73" s="285"/>
      <c r="K73" s="819"/>
      <c r="L73" s="375"/>
      <c r="M73" s="375"/>
      <c r="N73" s="285"/>
      <c r="O73" s="285"/>
      <c r="P73" s="819"/>
      <c r="Q73" s="435" t="str">
        <f>Q1</f>
        <v>MARCH-2024</v>
      </c>
    </row>
    <row r="74" spans="1:17" ht="15.95" customHeight="1" thickTop="1">
      <c r="A74" s="232"/>
      <c r="B74" s="286" t="s">
        <v>43</v>
      </c>
      <c r="C74" s="272"/>
      <c r="D74" s="292"/>
      <c r="E74" s="292"/>
      <c r="F74" s="272"/>
      <c r="G74" s="756"/>
      <c r="H74" s="436"/>
      <c r="I74" s="436"/>
      <c r="J74" s="436"/>
      <c r="K74" s="820"/>
      <c r="L74" s="436"/>
      <c r="M74" s="436"/>
      <c r="N74" s="436"/>
      <c r="O74" s="436"/>
      <c r="P74" s="820"/>
      <c r="Q74" s="437"/>
    </row>
    <row r="75" spans="1:17" ht="15.95" customHeight="1">
      <c r="A75" s="233">
        <v>45</v>
      </c>
      <c r="B75" s="403" t="s">
        <v>76</v>
      </c>
      <c r="C75" s="280">
        <v>4902578</v>
      </c>
      <c r="D75" s="291" t="s">
        <v>12</v>
      </c>
      <c r="E75" s="274" t="s">
        <v>300</v>
      </c>
      <c r="F75" s="280">
        <v>300</v>
      </c>
      <c r="G75" s="284">
        <v>998507</v>
      </c>
      <c r="H75" s="285">
        <v>998507</v>
      </c>
      <c r="I75" s="285">
        <f>G75-H75</f>
        <v>0</v>
      </c>
      <c r="J75" s="285">
        <f>$F75*I75</f>
        <v>0</v>
      </c>
      <c r="K75" s="814">
        <f>J75/1000000</f>
        <v>0</v>
      </c>
      <c r="L75" s="284">
        <v>999767</v>
      </c>
      <c r="M75" s="285">
        <v>999767</v>
      </c>
      <c r="N75" s="285">
        <f>L75-M75</f>
        <v>0</v>
      </c>
      <c r="O75" s="285">
        <f>$F75*N75</f>
        <v>0</v>
      </c>
      <c r="P75" s="814">
        <f>O75/1000000</f>
        <v>0</v>
      </c>
      <c r="Q75" s="376"/>
    </row>
    <row r="76" spans="1:17" ht="15.95" customHeight="1">
      <c r="A76" s="233"/>
      <c r="B76" s="288" t="s">
        <v>48</v>
      </c>
      <c r="C76" s="280"/>
      <c r="D76" s="291"/>
      <c r="E76" s="291"/>
      <c r="F76" s="280"/>
      <c r="G76" s="284"/>
      <c r="H76" s="285"/>
      <c r="I76" s="285"/>
      <c r="J76" s="285"/>
      <c r="K76" s="814"/>
      <c r="L76" s="284"/>
      <c r="M76" s="285"/>
      <c r="N76" s="285"/>
      <c r="O76" s="285"/>
      <c r="P76" s="814"/>
      <c r="Q76" s="376"/>
    </row>
    <row r="77" spans="1:17" ht="15.95" customHeight="1">
      <c r="A77" s="233">
        <v>46</v>
      </c>
      <c r="B77" s="287" t="s">
        <v>49</v>
      </c>
      <c r="C77" s="280">
        <v>4865065</v>
      </c>
      <c r="D77" s="290" t="s">
        <v>12</v>
      </c>
      <c r="E77" s="274" t="s">
        <v>300</v>
      </c>
      <c r="F77" s="280">
        <v>266.67</v>
      </c>
      <c r="G77" s="284">
        <v>0</v>
      </c>
      <c r="H77" s="285">
        <v>0</v>
      </c>
      <c r="I77" s="285">
        <f>G77-H77</f>
        <v>0</v>
      </c>
      <c r="J77" s="285">
        <f>$F77*I77</f>
        <v>0</v>
      </c>
      <c r="K77" s="814">
        <f>J77/1000000</f>
        <v>0</v>
      </c>
      <c r="L77" s="284">
        <v>999995</v>
      </c>
      <c r="M77" s="285">
        <v>999995</v>
      </c>
      <c r="N77" s="285">
        <f>L77-M77</f>
        <v>0</v>
      </c>
      <c r="O77" s="285">
        <f>$F77*N77</f>
        <v>0</v>
      </c>
      <c r="P77" s="814">
        <f>O77/1000000</f>
        <v>0</v>
      </c>
      <c r="Q77" s="795"/>
    </row>
    <row r="78" spans="1:17" ht="15.95" customHeight="1">
      <c r="A78" s="233">
        <v>47</v>
      </c>
      <c r="B78" s="287" t="s">
        <v>50</v>
      </c>
      <c r="C78" s="280">
        <v>4902541</v>
      </c>
      <c r="D78" s="290" t="s">
        <v>12</v>
      </c>
      <c r="E78" s="274" t="s">
        <v>300</v>
      </c>
      <c r="F78" s="280">
        <v>100</v>
      </c>
      <c r="G78" s="284">
        <v>999482</v>
      </c>
      <c r="H78" s="285">
        <v>999482</v>
      </c>
      <c r="I78" s="285">
        <f>G78-H78</f>
        <v>0</v>
      </c>
      <c r="J78" s="285">
        <f>$F78*I78</f>
        <v>0</v>
      </c>
      <c r="K78" s="814">
        <f>J78/1000000</f>
        <v>0</v>
      </c>
      <c r="L78" s="284">
        <v>999486</v>
      </c>
      <c r="M78" s="285">
        <v>999486</v>
      </c>
      <c r="N78" s="285">
        <f>L78-M78</f>
        <v>0</v>
      </c>
      <c r="O78" s="285">
        <f>$F78*N78</f>
        <v>0</v>
      </c>
      <c r="P78" s="814">
        <f>O78/1000000</f>
        <v>0</v>
      </c>
      <c r="Q78" s="376"/>
    </row>
    <row r="79" spans="1:17" ht="15.95" customHeight="1">
      <c r="A79" s="233">
        <v>48</v>
      </c>
      <c r="B79" s="287" t="s">
        <v>51</v>
      </c>
      <c r="C79" s="280">
        <v>4902539</v>
      </c>
      <c r="D79" s="290" t="s">
        <v>12</v>
      </c>
      <c r="E79" s="274" t="s">
        <v>300</v>
      </c>
      <c r="F79" s="280">
        <v>100</v>
      </c>
      <c r="G79" s="284">
        <v>3099</v>
      </c>
      <c r="H79" s="285">
        <v>3099</v>
      </c>
      <c r="I79" s="285">
        <f>G79-H79</f>
        <v>0</v>
      </c>
      <c r="J79" s="285">
        <f>$F79*I79</f>
        <v>0</v>
      </c>
      <c r="K79" s="814">
        <f>J79/1000000</f>
        <v>0</v>
      </c>
      <c r="L79" s="284">
        <v>35717</v>
      </c>
      <c r="M79" s="285">
        <v>35713</v>
      </c>
      <c r="N79" s="285">
        <f>L79-M79</f>
        <v>4</v>
      </c>
      <c r="O79" s="285">
        <f>$F79*N79</f>
        <v>400</v>
      </c>
      <c r="P79" s="814">
        <f>O79/1000000</f>
        <v>4.0000000000000002E-4</v>
      </c>
      <c r="Q79" s="376"/>
    </row>
    <row r="80" spans="1:17" ht="15.95" customHeight="1">
      <c r="A80" s="233"/>
      <c r="B80" s="288" t="s">
        <v>52</v>
      </c>
      <c r="C80" s="280"/>
      <c r="D80" s="291"/>
      <c r="E80" s="291"/>
      <c r="F80" s="280"/>
      <c r="G80" s="284"/>
      <c r="H80" s="285"/>
      <c r="I80" s="285"/>
      <c r="J80" s="285"/>
      <c r="K80" s="814"/>
      <c r="L80" s="284"/>
      <c r="M80" s="285"/>
      <c r="N80" s="285"/>
      <c r="O80" s="285"/>
      <c r="P80" s="814"/>
      <c r="Q80" s="376"/>
    </row>
    <row r="81" spans="1:17" ht="15.95" customHeight="1">
      <c r="A81" s="233">
        <v>49</v>
      </c>
      <c r="B81" s="287" t="s">
        <v>53</v>
      </c>
      <c r="C81" s="280">
        <v>4902591</v>
      </c>
      <c r="D81" s="290" t="s">
        <v>12</v>
      </c>
      <c r="E81" s="274" t="s">
        <v>300</v>
      </c>
      <c r="F81" s="280">
        <v>1333</v>
      </c>
      <c r="G81" s="284">
        <v>737</v>
      </c>
      <c r="H81" s="285">
        <v>744</v>
      </c>
      <c r="I81" s="285">
        <f t="shared" ref="I81:I86" si="12">G81-H81</f>
        <v>-7</v>
      </c>
      <c r="J81" s="285">
        <f t="shared" ref="J81:J86" si="13">$F81*I81</f>
        <v>-9331</v>
      </c>
      <c r="K81" s="814">
        <f t="shared" ref="K81:K86" si="14">J81/1000000</f>
        <v>-9.3310000000000008E-3</v>
      </c>
      <c r="L81" s="284">
        <v>603</v>
      </c>
      <c r="M81" s="285">
        <v>601</v>
      </c>
      <c r="N81" s="285">
        <f t="shared" ref="N81:N86" si="15">L81-M81</f>
        <v>2</v>
      </c>
      <c r="O81" s="285">
        <f t="shared" ref="O81:O86" si="16">$F81*N81</f>
        <v>2666</v>
      </c>
      <c r="P81" s="814">
        <f t="shared" ref="P81:P86" si="17">O81/1000000</f>
        <v>2.666E-3</v>
      </c>
      <c r="Q81" s="376"/>
    </row>
    <row r="82" spans="1:17" ht="15.95" customHeight="1">
      <c r="A82" s="233">
        <v>50</v>
      </c>
      <c r="B82" s="287" t="s">
        <v>54</v>
      </c>
      <c r="C82" s="280">
        <v>4902528</v>
      </c>
      <c r="D82" s="290" t="s">
        <v>12</v>
      </c>
      <c r="E82" s="274" t="s">
        <v>300</v>
      </c>
      <c r="F82" s="280">
        <v>100</v>
      </c>
      <c r="G82" s="284">
        <v>298</v>
      </c>
      <c r="H82" s="285">
        <v>298</v>
      </c>
      <c r="I82" s="285">
        <f>G82-H82</f>
        <v>0</v>
      </c>
      <c r="J82" s="285">
        <f>$F82*I82</f>
        <v>0</v>
      </c>
      <c r="K82" s="814">
        <f>J82/1000000</f>
        <v>0</v>
      </c>
      <c r="L82" s="284">
        <v>4738</v>
      </c>
      <c r="M82" s="285">
        <v>4738</v>
      </c>
      <c r="N82" s="285">
        <f>L82-M82</f>
        <v>0</v>
      </c>
      <c r="O82" s="285">
        <f>$F82*N82</f>
        <v>0</v>
      </c>
      <c r="P82" s="814">
        <f>O82/1000000</f>
        <v>0</v>
      </c>
      <c r="Q82" s="376"/>
    </row>
    <row r="83" spans="1:17" ht="15.95" customHeight="1">
      <c r="A83" s="233">
        <v>51</v>
      </c>
      <c r="B83" s="287" t="s">
        <v>55</v>
      </c>
      <c r="C83" s="280">
        <v>4902523</v>
      </c>
      <c r="D83" s="290" t="s">
        <v>12</v>
      </c>
      <c r="E83" s="274" t="s">
        <v>300</v>
      </c>
      <c r="F83" s="280">
        <v>100</v>
      </c>
      <c r="G83" s="284">
        <v>999815</v>
      </c>
      <c r="H83" s="285">
        <v>999815</v>
      </c>
      <c r="I83" s="285">
        <f t="shared" si="12"/>
        <v>0</v>
      </c>
      <c r="J83" s="285">
        <f t="shared" si="13"/>
        <v>0</v>
      </c>
      <c r="K83" s="814">
        <f t="shared" si="14"/>
        <v>0</v>
      </c>
      <c r="L83" s="284">
        <v>999942</v>
      </c>
      <c r="M83" s="285">
        <v>999942</v>
      </c>
      <c r="N83" s="285">
        <f t="shared" si="15"/>
        <v>0</v>
      </c>
      <c r="O83" s="285">
        <f t="shared" si="16"/>
        <v>0</v>
      </c>
      <c r="P83" s="814">
        <f t="shared" si="17"/>
        <v>0</v>
      </c>
      <c r="Q83" s="376"/>
    </row>
    <row r="84" spans="1:17" ht="15.95" customHeight="1">
      <c r="A84" s="233">
        <v>52</v>
      </c>
      <c r="B84" s="287" t="s">
        <v>56</v>
      </c>
      <c r="C84" s="280">
        <v>4865093</v>
      </c>
      <c r="D84" s="290" t="s">
        <v>12</v>
      </c>
      <c r="E84" s="274" t="s">
        <v>300</v>
      </c>
      <c r="F84" s="280">
        <v>100</v>
      </c>
      <c r="G84" s="284">
        <v>0</v>
      </c>
      <c r="H84" s="285">
        <v>0</v>
      </c>
      <c r="I84" s="285">
        <f>G84-H84</f>
        <v>0</v>
      </c>
      <c r="J84" s="285">
        <f>$F84*I84</f>
        <v>0</v>
      </c>
      <c r="K84" s="814">
        <f>J84/1000000</f>
        <v>0</v>
      </c>
      <c r="L84" s="284">
        <v>0</v>
      </c>
      <c r="M84" s="285">
        <v>0</v>
      </c>
      <c r="N84" s="285">
        <f>L84-M84</f>
        <v>0</v>
      </c>
      <c r="O84" s="285">
        <f>$F84*N84</f>
        <v>0</v>
      </c>
      <c r="P84" s="814">
        <f>O84/1000000</f>
        <v>0</v>
      </c>
      <c r="Q84" s="376"/>
    </row>
    <row r="85" spans="1:17" ht="15.95" customHeight="1">
      <c r="A85" s="233">
        <v>53</v>
      </c>
      <c r="B85" s="287" t="s">
        <v>57</v>
      </c>
      <c r="C85" s="280">
        <v>4902548</v>
      </c>
      <c r="D85" s="290" t="s">
        <v>12</v>
      </c>
      <c r="E85" s="274" t="s">
        <v>300</v>
      </c>
      <c r="F85" s="757">
        <v>100</v>
      </c>
      <c r="G85" s="284">
        <v>0</v>
      </c>
      <c r="H85" s="285">
        <v>0</v>
      </c>
      <c r="I85" s="285">
        <f t="shared" si="12"/>
        <v>0</v>
      </c>
      <c r="J85" s="285">
        <f t="shared" si="13"/>
        <v>0</v>
      </c>
      <c r="K85" s="814">
        <f t="shared" si="14"/>
        <v>0</v>
      </c>
      <c r="L85" s="284">
        <v>0</v>
      </c>
      <c r="M85" s="285">
        <v>0</v>
      </c>
      <c r="N85" s="285">
        <f t="shared" si="15"/>
        <v>0</v>
      </c>
      <c r="O85" s="285">
        <f t="shared" si="16"/>
        <v>0</v>
      </c>
      <c r="P85" s="814">
        <f t="shared" si="17"/>
        <v>0</v>
      </c>
      <c r="Q85" s="397"/>
    </row>
    <row r="86" spans="1:17" ht="15.95" customHeight="1">
      <c r="A86" s="233">
        <v>54</v>
      </c>
      <c r="B86" s="287" t="s">
        <v>58</v>
      </c>
      <c r="C86" s="280">
        <v>4902564</v>
      </c>
      <c r="D86" s="290" t="s">
        <v>12</v>
      </c>
      <c r="E86" s="274" t="s">
        <v>300</v>
      </c>
      <c r="F86" s="280">
        <v>100</v>
      </c>
      <c r="G86" s="284">
        <v>1543</v>
      </c>
      <c r="H86" s="285">
        <v>1577</v>
      </c>
      <c r="I86" s="285">
        <f t="shared" si="12"/>
        <v>-34</v>
      </c>
      <c r="J86" s="285">
        <f t="shared" si="13"/>
        <v>-3400</v>
      </c>
      <c r="K86" s="814">
        <f t="shared" si="14"/>
        <v>-3.3999999999999998E-3</v>
      </c>
      <c r="L86" s="284">
        <v>13012</v>
      </c>
      <c r="M86" s="285">
        <v>12918</v>
      </c>
      <c r="N86" s="285">
        <f t="shared" si="15"/>
        <v>94</v>
      </c>
      <c r="O86" s="285">
        <f t="shared" si="16"/>
        <v>9400</v>
      </c>
      <c r="P86" s="814">
        <f t="shared" si="17"/>
        <v>9.4000000000000004E-3</v>
      </c>
      <c r="Q86" s="384"/>
    </row>
    <row r="87" spans="1:17" ht="15.95" customHeight="1">
      <c r="A87" s="233"/>
      <c r="B87" s="288" t="s">
        <v>60</v>
      </c>
      <c r="C87" s="280"/>
      <c r="D87" s="291"/>
      <c r="E87" s="291"/>
      <c r="F87" s="280"/>
      <c r="G87" s="284"/>
      <c r="H87" s="285"/>
      <c r="I87" s="285"/>
      <c r="J87" s="285"/>
      <c r="K87" s="814"/>
      <c r="L87" s="284"/>
      <c r="M87" s="285"/>
      <c r="N87" s="285"/>
      <c r="O87" s="285"/>
      <c r="P87" s="814"/>
      <c r="Q87" s="376"/>
    </row>
    <row r="88" spans="1:17" ht="15.95" customHeight="1">
      <c r="A88" s="233">
        <v>55</v>
      </c>
      <c r="B88" s="287" t="s">
        <v>61</v>
      </c>
      <c r="C88" s="280">
        <v>4902519</v>
      </c>
      <c r="D88" s="290" t="s">
        <v>12</v>
      </c>
      <c r="E88" s="274" t="s">
        <v>300</v>
      </c>
      <c r="F88" s="280">
        <v>500</v>
      </c>
      <c r="G88" s="284">
        <v>0</v>
      </c>
      <c r="H88" s="285">
        <v>0</v>
      </c>
      <c r="I88" s="285">
        <f>G88-H88</f>
        <v>0</v>
      </c>
      <c r="J88" s="285">
        <f>$F88*I88</f>
        <v>0</v>
      </c>
      <c r="K88" s="814">
        <f>J88/1000000</f>
        <v>0</v>
      </c>
      <c r="L88" s="284">
        <v>0</v>
      </c>
      <c r="M88" s="285">
        <v>0</v>
      </c>
      <c r="N88" s="285">
        <f>L88-M88</f>
        <v>0</v>
      </c>
      <c r="O88" s="285">
        <f>$F88*N88</f>
        <v>0</v>
      </c>
      <c r="P88" s="814">
        <f>O88/1000000</f>
        <v>0</v>
      </c>
      <c r="Q88" s="376"/>
    </row>
    <row r="89" spans="1:17" ht="15.95" customHeight="1">
      <c r="A89" s="233">
        <v>56</v>
      </c>
      <c r="B89" s="287" t="s">
        <v>62</v>
      </c>
      <c r="C89" s="280">
        <v>4902579</v>
      </c>
      <c r="D89" s="290" t="s">
        <v>12</v>
      </c>
      <c r="E89" s="274" t="s">
        <v>300</v>
      </c>
      <c r="F89" s="280">
        <v>500</v>
      </c>
      <c r="G89" s="284">
        <v>999859</v>
      </c>
      <c r="H89" s="285">
        <v>999859</v>
      </c>
      <c r="I89" s="285">
        <f>G89-H89</f>
        <v>0</v>
      </c>
      <c r="J89" s="285">
        <f>$F89*I89</f>
        <v>0</v>
      </c>
      <c r="K89" s="814">
        <f>J89/1000000</f>
        <v>0</v>
      </c>
      <c r="L89" s="284">
        <v>2594</v>
      </c>
      <c r="M89" s="285">
        <v>2541</v>
      </c>
      <c r="N89" s="285">
        <f>L89-M89</f>
        <v>53</v>
      </c>
      <c r="O89" s="285">
        <f>$F89*N89</f>
        <v>26500</v>
      </c>
      <c r="P89" s="814">
        <f>O89/1000000</f>
        <v>2.6499999999999999E-2</v>
      </c>
      <c r="Q89" s="376"/>
    </row>
    <row r="90" spans="1:17" ht="15.95" customHeight="1">
      <c r="A90" s="233">
        <v>57</v>
      </c>
      <c r="B90" s="287" t="s">
        <v>63</v>
      </c>
      <c r="C90" s="280">
        <v>4865089</v>
      </c>
      <c r="D90" s="290" t="s">
        <v>12</v>
      </c>
      <c r="E90" s="274" t="s">
        <v>300</v>
      </c>
      <c r="F90" s="757">
        <v>500</v>
      </c>
      <c r="G90" s="284">
        <v>999982</v>
      </c>
      <c r="H90" s="285">
        <v>999982</v>
      </c>
      <c r="I90" s="285">
        <f>G90-H90</f>
        <v>0</v>
      </c>
      <c r="J90" s="285">
        <f>$F90*I90</f>
        <v>0</v>
      </c>
      <c r="K90" s="814">
        <f>J90/1000000</f>
        <v>0</v>
      </c>
      <c r="L90" s="284">
        <v>999932</v>
      </c>
      <c r="M90" s="285">
        <v>999936</v>
      </c>
      <c r="N90" s="285">
        <f>L90-M90</f>
        <v>-4</v>
      </c>
      <c r="O90" s="285">
        <f>$F90*N90</f>
        <v>-2000</v>
      </c>
      <c r="P90" s="814">
        <f>O90/1000000</f>
        <v>-2E-3</v>
      </c>
      <c r="Q90" s="376"/>
    </row>
    <row r="91" spans="1:17" ht="15.95" customHeight="1">
      <c r="A91" s="233">
        <v>58</v>
      </c>
      <c r="B91" s="287" t="s">
        <v>64</v>
      </c>
      <c r="C91" s="280">
        <v>4865090</v>
      </c>
      <c r="D91" s="290" t="s">
        <v>12</v>
      </c>
      <c r="E91" s="274" t="s">
        <v>300</v>
      </c>
      <c r="F91" s="757">
        <v>500</v>
      </c>
      <c r="G91" s="284">
        <v>1202</v>
      </c>
      <c r="H91" s="285">
        <v>1202</v>
      </c>
      <c r="I91" s="285">
        <f>G91-H91</f>
        <v>0</v>
      </c>
      <c r="J91" s="285">
        <f>$F91*I91</f>
        <v>0</v>
      </c>
      <c r="K91" s="814">
        <f>J91/1000000</f>
        <v>0</v>
      </c>
      <c r="L91" s="284">
        <v>1640</v>
      </c>
      <c r="M91" s="285">
        <v>1626</v>
      </c>
      <c r="N91" s="285">
        <f>L91-M91</f>
        <v>14</v>
      </c>
      <c r="O91" s="285">
        <f>$F91*N91</f>
        <v>7000</v>
      </c>
      <c r="P91" s="814">
        <f>O91/1000000</f>
        <v>7.0000000000000001E-3</v>
      </c>
      <c r="Q91" s="376"/>
    </row>
    <row r="92" spans="1:17" ht="15.95" customHeight="1">
      <c r="A92" s="544"/>
      <c r="B92" s="288" t="s">
        <v>66</v>
      </c>
      <c r="C92" s="280"/>
      <c r="D92" s="291"/>
      <c r="E92" s="291"/>
      <c r="F92" s="280"/>
      <c r="G92" s="284"/>
      <c r="H92" s="285"/>
      <c r="I92" s="285"/>
      <c r="J92" s="285"/>
      <c r="K92" s="814"/>
      <c r="L92" s="284"/>
      <c r="M92" s="285"/>
      <c r="N92" s="285"/>
      <c r="O92" s="285"/>
      <c r="P92" s="814"/>
      <c r="Q92" s="376"/>
    </row>
    <row r="93" spans="1:17" ht="15.95" customHeight="1">
      <c r="A93" s="233">
        <v>59</v>
      </c>
      <c r="B93" s="287" t="s">
        <v>59</v>
      </c>
      <c r="C93" s="280">
        <v>4902568</v>
      </c>
      <c r="D93" s="290" t="s">
        <v>12</v>
      </c>
      <c r="E93" s="274" t="s">
        <v>300</v>
      </c>
      <c r="F93" s="280">
        <v>100</v>
      </c>
      <c r="G93" s="284">
        <v>992182</v>
      </c>
      <c r="H93" s="285">
        <v>992315</v>
      </c>
      <c r="I93" s="285">
        <f>G93-H93</f>
        <v>-133</v>
      </c>
      <c r="J93" s="285">
        <f>$F93*I93</f>
        <v>-13300</v>
      </c>
      <c r="K93" s="814">
        <f>J93/1000000</f>
        <v>-1.3299999999999999E-2</v>
      </c>
      <c r="L93" s="284">
        <v>3806</v>
      </c>
      <c r="M93" s="285">
        <v>3781</v>
      </c>
      <c r="N93" s="285">
        <f>L93-M93</f>
        <v>25</v>
      </c>
      <c r="O93" s="285">
        <f>$F93*N93</f>
        <v>2500</v>
      </c>
      <c r="P93" s="814">
        <f>O93/1000000</f>
        <v>2.5000000000000001E-3</v>
      </c>
      <c r="Q93" s="384"/>
    </row>
    <row r="94" spans="1:17" ht="15.95" customHeight="1">
      <c r="A94" s="544"/>
      <c r="B94" s="288" t="s">
        <v>67</v>
      </c>
      <c r="C94" s="280"/>
      <c r="D94" s="291"/>
      <c r="E94" s="291"/>
      <c r="F94" s="280"/>
      <c r="G94" s="284"/>
      <c r="H94" s="285"/>
      <c r="I94" s="285"/>
      <c r="J94" s="285"/>
      <c r="K94" s="814"/>
      <c r="L94" s="284"/>
      <c r="M94" s="285"/>
      <c r="N94" s="285"/>
      <c r="O94" s="285"/>
      <c r="P94" s="814"/>
      <c r="Q94" s="376"/>
    </row>
    <row r="95" spans="1:17" ht="15.75" customHeight="1">
      <c r="A95" s="233">
        <v>60</v>
      </c>
      <c r="B95" s="287" t="s">
        <v>68</v>
      </c>
      <c r="C95" s="280">
        <v>4902599</v>
      </c>
      <c r="D95" s="290" t="s">
        <v>12</v>
      </c>
      <c r="E95" s="274" t="s">
        <v>300</v>
      </c>
      <c r="F95" s="757">
        <v>1333.33</v>
      </c>
      <c r="G95" s="284">
        <v>33</v>
      </c>
      <c r="H95" s="285">
        <v>33</v>
      </c>
      <c r="I95" s="285">
        <f>G95-H95</f>
        <v>0</v>
      </c>
      <c r="J95" s="285">
        <f>$F95*I95</f>
        <v>0</v>
      </c>
      <c r="K95" s="814">
        <f>J95/1000000</f>
        <v>0</v>
      </c>
      <c r="L95" s="284">
        <v>120</v>
      </c>
      <c r="M95" s="285">
        <v>110</v>
      </c>
      <c r="N95" s="285">
        <f>L95-M95</f>
        <v>10</v>
      </c>
      <c r="O95" s="285">
        <f>$F95*N95</f>
        <v>13333.3</v>
      </c>
      <c r="P95" s="814">
        <f>O95/1000000</f>
        <v>1.3333299999999999E-2</v>
      </c>
      <c r="Q95" s="376"/>
    </row>
    <row r="96" spans="1:17" ht="15.95" customHeight="1">
      <c r="A96" s="233">
        <v>61</v>
      </c>
      <c r="B96" s="287" t="s">
        <v>69</v>
      </c>
      <c r="C96" s="280">
        <v>4865082</v>
      </c>
      <c r="D96" s="290" t="s">
        <v>12</v>
      </c>
      <c r="E96" s="274" t="s">
        <v>300</v>
      </c>
      <c r="F96" s="280">
        <v>133.33000000000001</v>
      </c>
      <c r="G96" s="284">
        <v>8</v>
      </c>
      <c r="H96" s="285">
        <v>8</v>
      </c>
      <c r="I96" s="285">
        <f>G96-H96</f>
        <v>0</v>
      </c>
      <c r="J96" s="285">
        <f>$F96*I96</f>
        <v>0</v>
      </c>
      <c r="K96" s="814">
        <f>J96/1000000</f>
        <v>0</v>
      </c>
      <c r="L96" s="284">
        <v>283</v>
      </c>
      <c r="M96" s="285">
        <v>196</v>
      </c>
      <c r="N96" s="285">
        <f>L96-M96</f>
        <v>87</v>
      </c>
      <c r="O96" s="285">
        <f>$F96*N96</f>
        <v>11599.710000000001</v>
      </c>
      <c r="P96" s="814">
        <f>O96/1000000</f>
        <v>1.1599710000000001E-2</v>
      </c>
      <c r="Q96" s="376"/>
    </row>
    <row r="97" spans="1:17" ht="15.95" customHeight="1">
      <c r="A97" s="233">
        <v>62</v>
      </c>
      <c r="B97" s="287" t="s">
        <v>70</v>
      </c>
      <c r="C97" s="280">
        <v>4902577</v>
      </c>
      <c r="D97" s="290" t="s">
        <v>12</v>
      </c>
      <c r="E97" s="274" t="s">
        <v>300</v>
      </c>
      <c r="F97" s="280">
        <v>100</v>
      </c>
      <c r="G97" s="284">
        <v>2764</v>
      </c>
      <c r="H97" s="285">
        <v>2764</v>
      </c>
      <c r="I97" s="285">
        <f>G97-H97</f>
        <v>0</v>
      </c>
      <c r="J97" s="285">
        <f>$F97*I97</f>
        <v>0</v>
      </c>
      <c r="K97" s="814">
        <f>J97/1000000</f>
        <v>0</v>
      </c>
      <c r="L97" s="284">
        <v>564</v>
      </c>
      <c r="M97" s="285">
        <v>541</v>
      </c>
      <c r="N97" s="285">
        <f>L97-M97</f>
        <v>23</v>
      </c>
      <c r="O97" s="285">
        <f>$F97*N97</f>
        <v>2300</v>
      </c>
      <c r="P97" s="814">
        <f>O97/1000000</f>
        <v>2.3E-3</v>
      </c>
      <c r="Q97" s="384"/>
    </row>
    <row r="98" spans="1:17" ht="15.95" customHeight="1">
      <c r="A98" s="233"/>
      <c r="B98" s="288" t="s">
        <v>30</v>
      </c>
      <c r="C98" s="280"/>
      <c r="D98" s="291"/>
      <c r="E98" s="291"/>
      <c r="F98" s="280"/>
      <c r="G98" s="284"/>
      <c r="H98" s="285"/>
      <c r="I98" s="285"/>
      <c r="J98" s="285"/>
      <c r="K98" s="814"/>
      <c r="L98" s="284"/>
      <c r="M98" s="285"/>
      <c r="N98" s="285"/>
      <c r="O98" s="285"/>
      <c r="P98" s="814"/>
      <c r="Q98" s="376"/>
    </row>
    <row r="99" spans="1:17" ht="15.95" customHeight="1">
      <c r="A99" s="233">
        <v>63</v>
      </c>
      <c r="B99" s="287" t="s">
        <v>65</v>
      </c>
      <c r="C99" s="280">
        <v>4864797</v>
      </c>
      <c r="D99" s="290" t="s">
        <v>12</v>
      </c>
      <c r="E99" s="274" t="s">
        <v>300</v>
      </c>
      <c r="F99" s="280">
        <v>100</v>
      </c>
      <c r="G99" s="284">
        <v>59260</v>
      </c>
      <c r="H99" s="285">
        <v>59505</v>
      </c>
      <c r="I99" s="285">
        <f>G99-H99</f>
        <v>-245</v>
      </c>
      <c r="J99" s="285">
        <f>$F99*I99</f>
        <v>-24500</v>
      </c>
      <c r="K99" s="814">
        <f>J99/1000000</f>
        <v>-2.4500000000000001E-2</v>
      </c>
      <c r="L99" s="284">
        <v>2640</v>
      </c>
      <c r="M99" s="285">
        <v>2640</v>
      </c>
      <c r="N99" s="285">
        <f>L99-M99</f>
        <v>0</v>
      </c>
      <c r="O99" s="285">
        <f>$F99*N99</f>
        <v>0</v>
      </c>
      <c r="P99" s="814">
        <f>O99/1000000</f>
        <v>0</v>
      </c>
      <c r="Q99" s="376"/>
    </row>
    <row r="100" spans="1:17" ht="15.95" customHeight="1">
      <c r="A100" s="271">
        <v>64</v>
      </c>
      <c r="B100" s="287" t="s">
        <v>215</v>
      </c>
      <c r="C100" s="280">
        <v>4865074</v>
      </c>
      <c r="D100" s="290" t="s">
        <v>12</v>
      </c>
      <c r="E100" s="274" t="s">
        <v>300</v>
      </c>
      <c r="F100" s="280">
        <v>133.33000000000001</v>
      </c>
      <c r="G100" s="284">
        <v>424</v>
      </c>
      <c r="H100" s="285">
        <v>424</v>
      </c>
      <c r="I100" s="285">
        <f>G100-H100</f>
        <v>0</v>
      </c>
      <c r="J100" s="285">
        <f>$F100*I100</f>
        <v>0</v>
      </c>
      <c r="K100" s="814">
        <f>J100/1000000</f>
        <v>0</v>
      </c>
      <c r="L100" s="284">
        <v>1182</v>
      </c>
      <c r="M100" s="285">
        <v>1186</v>
      </c>
      <c r="N100" s="285">
        <f>L100-M100</f>
        <v>-4</v>
      </c>
      <c r="O100" s="285">
        <f>$F100*N100</f>
        <v>-533.32000000000005</v>
      </c>
      <c r="P100" s="814">
        <f>O100/1000000</f>
        <v>-5.3332E-4</v>
      </c>
      <c r="Q100" s="376"/>
    </row>
    <row r="101" spans="1:17" ht="15.95" customHeight="1">
      <c r="A101" s="271">
        <v>65</v>
      </c>
      <c r="B101" s="287" t="s">
        <v>75</v>
      </c>
      <c r="C101" s="280">
        <v>4902585</v>
      </c>
      <c r="D101" s="290" t="s">
        <v>12</v>
      </c>
      <c r="E101" s="274" t="s">
        <v>300</v>
      </c>
      <c r="F101" s="280">
        <v>-400</v>
      </c>
      <c r="G101" s="284">
        <v>999998</v>
      </c>
      <c r="H101" s="285">
        <v>999998</v>
      </c>
      <c r="I101" s="285">
        <f>G101-H101</f>
        <v>0</v>
      </c>
      <c r="J101" s="285">
        <f>$F101*I101</f>
        <v>0</v>
      </c>
      <c r="K101" s="814">
        <f>J101/1000000</f>
        <v>0</v>
      </c>
      <c r="L101" s="284">
        <v>3</v>
      </c>
      <c r="M101" s="285">
        <v>3</v>
      </c>
      <c r="N101" s="285">
        <f>L101-M101</f>
        <v>0</v>
      </c>
      <c r="O101" s="285">
        <f>$F101*N101</f>
        <v>0</v>
      </c>
      <c r="P101" s="814">
        <f>O101/1000000</f>
        <v>0</v>
      </c>
      <c r="Q101" s="538"/>
    </row>
    <row r="102" spans="1:17" ht="15.95" customHeight="1">
      <c r="A102" s="544"/>
      <c r="B102" s="288" t="s">
        <v>71</v>
      </c>
      <c r="C102" s="280"/>
      <c r="D102" s="290"/>
      <c r="E102" s="290"/>
      <c r="F102" s="280"/>
      <c r="G102" s="284"/>
      <c r="H102" s="285"/>
      <c r="I102" s="285"/>
      <c r="J102" s="285"/>
      <c r="K102" s="814"/>
      <c r="L102" s="284"/>
      <c r="M102" s="285"/>
      <c r="N102" s="285"/>
      <c r="O102" s="285"/>
      <c r="P102" s="814"/>
      <c r="Q102" s="538"/>
    </row>
    <row r="103" spans="1:17" ht="16.5">
      <c r="A103" s="271">
        <v>66</v>
      </c>
      <c r="B103" s="596" t="s">
        <v>72</v>
      </c>
      <c r="C103" s="280">
        <v>4902529</v>
      </c>
      <c r="D103" s="290" t="s">
        <v>12</v>
      </c>
      <c r="E103" s="274" t="s">
        <v>300</v>
      </c>
      <c r="F103" s="280">
        <v>-400</v>
      </c>
      <c r="G103" s="284">
        <v>999999</v>
      </c>
      <c r="H103" s="285">
        <v>999999</v>
      </c>
      <c r="I103" s="285">
        <f>G103-H103</f>
        <v>0</v>
      </c>
      <c r="J103" s="285">
        <f>$F103*I103</f>
        <v>0</v>
      </c>
      <c r="K103" s="814">
        <f>J103/1000000</f>
        <v>0</v>
      </c>
      <c r="L103" s="284">
        <v>999999</v>
      </c>
      <c r="M103" s="285">
        <v>999999</v>
      </c>
      <c r="N103" s="285">
        <f>L103-M103</f>
        <v>0</v>
      </c>
      <c r="O103" s="285">
        <f>$F103*N103</f>
        <v>0</v>
      </c>
      <c r="P103" s="814">
        <f>O103/1000000</f>
        <v>0</v>
      </c>
      <c r="Q103" s="727"/>
    </row>
    <row r="104" spans="1:17" ht="16.5">
      <c r="A104" s="271">
        <v>67</v>
      </c>
      <c r="B104" s="596" t="s">
        <v>73</v>
      </c>
      <c r="C104" s="280">
        <v>4902525</v>
      </c>
      <c r="D104" s="290" t="s">
        <v>12</v>
      </c>
      <c r="E104" s="274" t="s">
        <v>300</v>
      </c>
      <c r="F104" s="280">
        <v>400</v>
      </c>
      <c r="G104" s="284">
        <v>999895</v>
      </c>
      <c r="H104" s="285">
        <v>999895</v>
      </c>
      <c r="I104" s="285">
        <f>G104-H104</f>
        <v>0</v>
      </c>
      <c r="J104" s="285">
        <f>$F104*I104</f>
        <v>0</v>
      </c>
      <c r="K104" s="814">
        <f>J104/1000000</f>
        <v>0</v>
      </c>
      <c r="L104" s="284">
        <v>999460</v>
      </c>
      <c r="M104" s="285">
        <v>999460</v>
      </c>
      <c r="N104" s="285">
        <f>L104-M104</f>
        <v>0</v>
      </c>
      <c r="O104" s="285">
        <f>$F104*N104</f>
        <v>0</v>
      </c>
      <c r="P104" s="814">
        <f>O104/1000000</f>
        <v>0</v>
      </c>
      <c r="Q104" s="384"/>
    </row>
    <row r="105" spans="1:17" ht="16.5">
      <c r="A105" s="544"/>
      <c r="B105" s="288" t="s">
        <v>335</v>
      </c>
      <c r="C105" s="280"/>
      <c r="D105" s="290"/>
      <c r="E105" s="274"/>
      <c r="F105" s="280"/>
      <c r="G105" s="284"/>
      <c r="H105" s="285"/>
      <c r="I105" s="285"/>
      <c r="J105" s="285"/>
      <c r="K105" s="814"/>
      <c r="L105" s="284"/>
      <c r="M105" s="285"/>
      <c r="N105" s="285"/>
      <c r="O105" s="285"/>
      <c r="P105" s="814"/>
      <c r="Q105" s="376"/>
    </row>
    <row r="106" spans="1:17" ht="18">
      <c r="A106" s="271">
        <v>68</v>
      </c>
      <c r="B106" s="287" t="s">
        <v>341</v>
      </c>
      <c r="C106" s="260">
        <v>4864983</v>
      </c>
      <c r="D106" s="101" t="s">
        <v>12</v>
      </c>
      <c r="E106" s="84" t="s">
        <v>300</v>
      </c>
      <c r="F106" s="346">
        <v>800</v>
      </c>
      <c r="G106" s="284">
        <v>929049</v>
      </c>
      <c r="H106" s="285">
        <v>929049</v>
      </c>
      <c r="I106" s="269">
        <f>G106-H106</f>
        <v>0</v>
      </c>
      <c r="J106" s="269">
        <f>$F106*I106</f>
        <v>0</v>
      </c>
      <c r="K106" s="821">
        <f>J106/1000000</f>
        <v>0</v>
      </c>
      <c r="L106" s="284">
        <v>999633</v>
      </c>
      <c r="M106" s="285">
        <v>999633</v>
      </c>
      <c r="N106" s="269">
        <f>L106-M106</f>
        <v>0</v>
      </c>
      <c r="O106" s="269">
        <f>$F106*N106</f>
        <v>0</v>
      </c>
      <c r="P106" s="821">
        <f>O106/1000000</f>
        <v>0</v>
      </c>
      <c r="Q106" s="376"/>
    </row>
    <row r="107" spans="1:17" ht="18">
      <c r="A107" s="271">
        <v>69</v>
      </c>
      <c r="B107" s="287" t="s">
        <v>351</v>
      </c>
      <c r="C107" s="260">
        <v>4865032</v>
      </c>
      <c r="D107" s="101" t="s">
        <v>12</v>
      </c>
      <c r="E107" s="84" t="s">
        <v>300</v>
      </c>
      <c r="F107" s="280">
        <v>800</v>
      </c>
      <c r="G107" s="284">
        <v>991460</v>
      </c>
      <c r="H107" s="285">
        <v>991903</v>
      </c>
      <c r="I107" s="269">
        <f>G107-H107</f>
        <v>-443</v>
      </c>
      <c r="J107" s="269">
        <f>$F107*I107</f>
        <v>-354400</v>
      </c>
      <c r="K107" s="821">
        <f>J107/1000000</f>
        <v>-0.35439999999999999</v>
      </c>
      <c r="L107" s="284">
        <v>999987</v>
      </c>
      <c r="M107" s="285">
        <v>999987</v>
      </c>
      <c r="N107" s="269">
        <f>L107-M107</f>
        <v>0</v>
      </c>
      <c r="O107" s="269">
        <f>$F107*N107</f>
        <v>0</v>
      </c>
      <c r="P107" s="821">
        <f>O107/1000000</f>
        <v>0</v>
      </c>
      <c r="Q107" s="384"/>
    </row>
    <row r="108" spans="1:17" ht="18">
      <c r="A108" s="544"/>
      <c r="B108" s="288" t="s">
        <v>365</v>
      </c>
      <c r="C108" s="260"/>
      <c r="D108" s="101"/>
      <c r="E108" s="84"/>
      <c r="F108" s="280"/>
      <c r="G108" s="284"/>
      <c r="H108" s="285"/>
      <c r="I108" s="269"/>
      <c r="J108" s="269"/>
      <c r="K108" s="821"/>
      <c r="L108" s="284"/>
      <c r="M108" s="285"/>
      <c r="N108" s="269"/>
      <c r="O108" s="269"/>
      <c r="P108" s="821"/>
      <c r="Q108" s="376"/>
    </row>
    <row r="109" spans="1:17" ht="18">
      <c r="A109" s="271">
        <v>70</v>
      </c>
      <c r="B109" s="287" t="s">
        <v>366</v>
      </c>
      <c r="C109" s="260">
        <v>4864810</v>
      </c>
      <c r="D109" s="101" t="s">
        <v>12</v>
      </c>
      <c r="E109" s="84" t="s">
        <v>300</v>
      </c>
      <c r="F109" s="346">
        <v>200</v>
      </c>
      <c r="G109" s="284">
        <v>955249</v>
      </c>
      <c r="H109" s="285">
        <v>956344</v>
      </c>
      <c r="I109" s="285">
        <f>G109-H109</f>
        <v>-1095</v>
      </c>
      <c r="J109" s="285">
        <f>$F109*I109</f>
        <v>-219000</v>
      </c>
      <c r="K109" s="819">
        <f>J109/1000000</f>
        <v>-0.219</v>
      </c>
      <c r="L109" s="284">
        <v>2237</v>
      </c>
      <c r="M109" s="285">
        <v>2244</v>
      </c>
      <c r="N109" s="285">
        <f>L109-M109</f>
        <v>-7</v>
      </c>
      <c r="O109" s="285">
        <f>$F109*N109</f>
        <v>-1400</v>
      </c>
      <c r="P109" s="814">
        <f>O109/1000000</f>
        <v>-1.4E-3</v>
      </c>
      <c r="Q109" s="376"/>
    </row>
    <row r="110" spans="1:17" s="399" customFormat="1" ht="18">
      <c r="A110" s="758">
        <v>71</v>
      </c>
      <c r="B110" s="554" t="s">
        <v>367</v>
      </c>
      <c r="C110" s="260">
        <v>4864901</v>
      </c>
      <c r="D110" s="101" t="s">
        <v>12</v>
      </c>
      <c r="E110" s="84" t="s">
        <v>300</v>
      </c>
      <c r="F110" s="280">
        <v>250</v>
      </c>
      <c r="G110" s="284">
        <v>987277</v>
      </c>
      <c r="H110" s="285">
        <v>987881</v>
      </c>
      <c r="I110" s="269">
        <f>G110-H110</f>
        <v>-604</v>
      </c>
      <c r="J110" s="269">
        <f>$F110*I110</f>
        <v>-151000</v>
      </c>
      <c r="K110" s="821">
        <f>J110/1000000</f>
        <v>-0.151</v>
      </c>
      <c r="L110" s="284">
        <v>827</v>
      </c>
      <c r="M110" s="285">
        <v>829</v>
      </c>
      <c r="N110" s="269">
        <f>L110-M110</f>
        <v>-2</v>
      </c>
      <c r="O110" s="269">
        <f>$F110*N110</f>
        <v>-500</v>
      </c>
      <c r="P110" s="821">
        <f>O110/1000000</f>
        <v>-5.0000000000000001E-4</v>
      </c>
      <c r="Q110" s="376"/>
    </row>
    <row r="111" spans="1:17" s="399" customFormat="1" ht="18">
      <c r="A111" s="758"/>
      <c r="B111" s="289" t="s">
        <v>404</v>
      </c>
      <c r="C111" s="260"/>
      <c r="D111" s="101"/>
      <c r="E111" s="84"/>
      <c r="F111" s="280"/>
      <c r="G111" s="284"/>
      <c r="H111" s="285"/>
      <c r="I111" s="269"/>
      <c r="J111" s="269"/>
      <c r="K111" s="821"/>
      <c r="L111" s="284"/>
      <c r="M111" s="285"/>
      <c r="N111" s="269"/>
      <c r="O111" s="269"/>
      <c r="P111" s="821"/>
      <c r="Q111" s="376"/>
    </row>
    <row r="112" spans="1:17" s="399" customFormat="1" ht="18">
      <c r="A112" s="758">
        <v>72</v>
      </c>
      <c r="B112" s="554" t="s">
        <v>409</v>
      </c>
      <c r="C112" s="260">
        <v>4864960</v>
      </c>
      <c r="D112" s="101" t="s">
        <v>12</v>
      </c>
      <c r="E112" s="84" t="s">
        <v>300</v>
      </c>
      <c r="F112" s="280">
        <v>1000</v>
      </c>
      <c r="G112" s="284">
        <v>973909</v>
      </c>
      <c r="H112" s="285">
        <v>975003</v>
      </c>
      <c r="I112" s="285">
        <f>G112-H112</f>
        <v>-1094</v>
      </c>
      <c r="J112" s="285">
        <f>$F112*I112</f>
        <v>-1094000</v>
      </c>
      <c r="K112" s="819">
        <f>J112/1000000</f>
        <v>-1.0940000000000001</v>
      </c>
      <c r="L112" s="284">
        <v>1744</v>
      </c>
      <c r="M112" s="285">
        <v>1745</v>
      </c>
      <c r="N112" s="285">
        <f>L112-M112</f>
        <v>-1</v>
      </c>
      <c r="O112" s="285">
        <f>$F112*N112</f>
        <v>-1000</v>
      </c>
      <c r="P112" s="814">
        <f>O112/1000000</f>
        <v>-1E-3</v>
      </c>
      <c r="Q112" s="376"/>
    </row>
    <row r="113" spans="1:17" ht="18">
      <c r="A113" s="758">
        <v>73</v>
      </c>
      <c r="B113" s="554" t="s">
        <v>410</v>
      </c>
      <c r="C113" s="260">
        <v>5129960</v>
      </c>
      <c r="D113" s="101" t="s">
        <v>12</v>
      </c>
      <c r="E113" s="84" t="s">
        <v>300</v>
      </c>
      <c r="F113" s="400">
        <v>281.25</v>
      </c>
      <c r="G113" s="284">
        <v>999537</v>
      </c>
      <c r="H113" s="285">
        <v>999557</v>
      </c>
      <c r="I113" s="285">
        <f>G113-H113</f>
        <v>-20</v>
      </c>
      <c r="J113" s="285">
        <f>$F113*I113</f>
        <v>-5625</v>
      </c>
      <c r="K113" s="819">
        <f>J113/1000000</f>
        <v>-5.6249999999999998E-3</v>
      </c>
      <c r="L113" s="284">
        <v>435</v>
      </c>
      <c r="M113" s="285">
        <v>435</v>
      </c>
      <c r="N113" s="285">
        <f>L113-M113</f>
        <v>0</v>
      </c>
      <c r="O113" s="285">
        <f>$F113*N113</f>
        <v>0</v>
      </c>
      <c r="P113" s="814">
        <f>O113/1000000</f>
        <v>0</v>
      </c>
      <c r="Q113" s="376"/>
    </row>
    <row r="114" spans="1:17" ht="18">
      <c r="A114" s="758"/>
      <c r="B114" s="288" t="s">
        <v>468</v>
      </c>
      <c r="C114" s="260"/>
      <c r="D114" s="101"/>
      <c r="E114" s="84"/>
      <c r="F114" s="400"/>
      <c r="G114" s="284"/>
      <c r="H114" s="285"/>
      <c r="I114" s="285"/>
      <c r="J114" s="285"/>
      <c r="K114" s="819"/>
      <c r="L114" s="284"/>
      <c r="M114" s="285"/>
      <c r="N114" s="285"/>
      <c r="O114" s="285"/>
      <c r="P114" s="819"/>
      <c r="Q114" s="376"/>
    </row>
    <row r="115" spans="1:17" ht="16.5">
      <c r="A115" s="758">
        <v>74</v>
      </c>
      <c r="B115" s="959" t="s">
        <v>474</v>
      </c>
      <c r="C115" s="737" t="s">
        <v>476</v>
      </c>
      <c r="D115" s="290" t="s">
        <v>438</v>
      </c>
      <c r="E115" s="274" t="s">
        <v>300</v>
      </c>
      <c r="F115" s="280">
        <v>1</v>
      </c>
      <c r="G115" s="284">
        <v>-850000</v>
      </c>
      <c r="H115" s="285">
        <v>-803000</v>
      </c>
      <c r="I115" s="285">
        <f>G115-H115</f>
        <v>-47000</v>
      </c>
      <c r="J115" s="285">
        <f>$F115*I115</f>
        <v>-47000</v>
      </c>
      <c r="K115" s="819">
        <f>J115/1000000</f>
        <v>-4.7E-2</v>
      </c>
      <c r="L115" s="284">
        <v>-16000</v>
      </c>
      <c r="M115" s="285">
        <v>-16000</v>
      </c>
      <c r="N115" s="285">
        <f>L115-M115</f>
        <v>0</v>
      </c>
      <c r="O115" s="285">
        <f>$F115*N115</f>
        <v>0</v>
      </c>
      <c r="P115" s="814">
        <f>O115/1000000</f>
        <v>0</v>
      </c>
      <c r="Q115" s="384"/>
    </row>
    <row r="116" spans="1:17" ht="16.5">
      <c r="A116" s="758">
        <v>75</v>
      </c>
      <c r="B116" s="959" t="s">
        <v>475</v>
      </c>
      <c r="C116" s="737" t="s">
        <v>477</v>
      </c>
      <c r="D116" s="290" t="s">
        <v>438</v>
      </c>
      <c r="E116" s="274" t="s">
        <v>300</v>
      </c>
      <c r="F116" s="280">
        <v>1</v>
      </c>
      <c r="G116" s="284">
        <v>-429000</v>
      </c>
      <c r="H116" s="285">
        <v>-307000</v>
      </c>
      <c r="I116" s="285">
        <f>G116-H116</f>
        <v>-122000</v>
      </c>
      <c r="J116" s="285">
        <f>$F116*I116</f>
        <v>-122000</v>
      </c>
      <c r="K116" s="819">
        <f>J116/1000000</f>
        <v>-0.122</v>
      </c>
      <c r="L116" s="284">
        <v>0</v>
      </c>
      <c r="M116" s="285">
        <v>0</v>
      </c>
      <c r="N116" s="285">
        <f>L116-M116</f>
        <v>0</v>
      </c>
      <c r="O116" s="285">
        <f>$F116*N116</f>
        <v>0</v>
      </c>
      <c r="P116" s="814">
        <f>O116/1000000</f>
        <v>0</v>
      </c>
      <c r="Q116" s="384"/>
    </row>
    <row r="117" spans="1:17" ht="16.5">
      <c r="A117" s="305">
        <v>76</v>
      </c>
      <c r="B117" s="959" t="s">
        <v>511</v>
      </c>
      <c r="C117" s="737" t="s">
        <v>512</v>
      </c>
      <c r="D117" s="290" t="s">
        <v>438</v>
      </c>
      <c r="E117" s="274" t="s">
        <v>300</v>
      </c>
      <c r="F117" s="280">
        <v>1</v>
      </c>
      <c r="G117" s="284">
        <v>-474000</v>
      </c>
      <c r="H117" s="285">
        <v>-361000</v>
      </c>
      <c r="I117" s="285">
        <f>G117-H117</f>
        <v>-113000</v>
      </c>
      <c r="J117" s="285">
        <f>$F117*I117</f>
        <v>-113000</v>
      </c>
      <c r="K117" s="819">
        <f>J117/1000000</f>
        <v>-0.113</v>
      </c>
      <c r="L117" s="284">
        <v>-8000</v>
      </c>
      <c r="M117" s="285">
        <v>-8000</v>
      </c>
      <c r="N117" s="285">
        <f>L117-M117</f>
        <v>0</v>
      </c>
      <c r="O117" s="285">
        <f>$F117*N117</f>
        <v>0</v>
      </c>
      <c r="P117" s="814">
        <f>O117/1000000</f>
        <v>0</v>
      </c>
      <c r="Q117" s="84"/>
    </row>
    <row r="118" spans="1:17" ht="16.5">
      <c r="A118" s="305">
        <v>77</v>
      </c>
      <c r="B118" s="959" t="s">
        <v>504</v>
      </c>
      <c r="C118" s="737" t="s">
        <v>505</v>
      </c>
      <c r="D118" s="290" t="s">
        <v>438</v>
      </c>
      <c r="E118" s="274" t="s">
        <v>300</v>
      </c>
      <c r="F118" s="280">
        <v>1</v>
      </c>
      <c r="G118" s="284">
        <v>-1022000</v>
      </c>
      <c r="H118" s="285">
        <v>-906000</v>
      </c>
      <c r="I118" s="285">
        <f>G118-H118</f>
        <v>-116000</v>
      </c>
      <c r="J118" s="285">
        <f>$F118*I118</f>
        <v>-116000</v>
      </c>
      <c r="K118" s="819">
        <f>J118/1000000</f>
        <v>-0.11600000000000001</v>
      </c>
      <c r="L118" s="284">
        <v>-9000</v>
      </c>
      <c r="M118" s="285">
        <v>-9000</v>
      </c>
      <c r="N118" s="285">
        <f>L118-M118</f>
        <v>0</v>
      </c>
      <c r="O118" s="285">
        <f>$F118*N118</f>
        <v>0</v>
      </c>
      <c r="P118" s="814">
        <f>O118/1000000</f>
        <v>0</v>
      </c>
      <c r="Q118" s="84"/>
    </row>
    <row r="119" spans="1:17" ht="17.25" thickBot="1">
      <c r="A119" s="306"/>
      <c r="B119" s="960"/>
      <c r="C119" s="961"/>
      <c r="D119" s="594"/>
      <c r="E119" s="591"/>
      <c r="F119" s="962"/>
      <c r="G119" s="375"/>
      <c r="H119" s="375"/>
      <c r="I119" s="375"/>
      <c r="J119" s="375"/>
      <c r="K119" s="963"/>
      <c r="L119" s="375"/>
      <c r="M119" s="375"/>
      <c r="N119" s="375"/>
      <c r="O119" s="375"/>
      <c r="P119" s="963"/>
      <c r="Q119" s="84"/>
    </row>
    <row r="120" spans="1:17" ht="18.75" thickTop="1">
      <c r="B120" s="126" t="s">
        <v>214</v>
      </c>
      <c r="G120" s="285"/>
      <c r="H120" s="285"/>
      <c r="I120" s="438"/>
      <c r="J120" s="438"/>
      <c r="K120" s="355">
        <f>SUM(K7:K119)</f>
        <v>-39.671027550000012</v>
      </c>
      <c r="L120" s="285"/>
      <c r="M120" s="285"/>
      <c r="N120" s="438"/>
      <c r="O120" s="438"/>
      <c r="P120" s="355">
        <f>SUM(P7:P119)</f>
        <v>-2.7064636489999576</v>
      </c>
    </row>
    <row r="121" spans="1:17" ht="15">
      <c r="B121" s="15"/>
      <c r="G121" s="285"/>
      <c r="H121" s="285"/>
      <c r="I121" s="438"/>
      <c r="J121" s="438"/>
      <c r="K121" s="822"/>
      <c r="L121" s="285"/>
      <c r="M121" s="285"/>
      <c r="N121" s="438"/>
      <c r="O121" s="438"/>
      <c r="P121" s="822"/>
    </row>
    <row r="122" spans="1:17" ht="15">
      <c r="B122" s="15"/>
      <c r="G122" s="285"/>
      <c r="H122" s="285"/>
      <c r="I122" s="438"/>
      <c r="J122" s="438"/>
      <c r="K122" s="822"/>
      <c r="L122" s="285"/>
      <c r="M122" s="285"/>
      <c r="N122" s="438"/>
      <c r="O122" s="438"/>
      <c r="P122" s="822"/>
    </row>
    <row r="123" spans="1:17" ht="15">
      <c r="B123" s="15"/>
      <c r="G123" s="285"/>
      <c r="H123" s="285"/>
      <c r="I123" s="438"/>
      <c r="J123" s="438"/>
      <c r="K123" s="822"/>
      <c r="L123" s="285"/>
      <c r="M123" s="285"/>
      <c r="N123" s="438"/>
      <c r="O123" s="438"/>
      <c r="P123" s="822"/>
    </row>
    <row r="124" spans="1:17" ht="15">
      <c r="B124" s="15"/>
      <c r="G124" s="285"/>
      <c r="H124" s="285"/>
      <c r="I124" s="438"/>
      <c r="J124" s="438"/>
      <c r="K124" s="822"/>
      <c r="L124" s="285"/>
      <c r="M124" s="285"/>
      <c r="N124" s="438"/>
      <c r="O124" s="438"/>
      <c r="P124" s="822"/>
    </row>
    <row r="125" spans="1:17" ht="15">
      <c r="B125" s="15"/>
      <c r="G125" s="285"/>
      <c r="H125" s="285"/>
      <c r="I125" s="438"/>
      <c r="J125" s="438"/>
      <c r="K125" s="822"/>
      <c r="L125" s="285"/>
      <c r="M125" s="285"/>
      <c r="N125" s="438"/>
      <c r="O125" s="438"/>
      <c r="P125" s="822"/>
    </row>
    <row r="126" spans="1:17" ht="15.75">
      <c r="A126" s="14"/>
      <c r="G126" s="285"/>
      <c r="H126" s="285"/>
      <c r="I126" s="438"/>
      <c r="J126" s="438"/>
      <c r="K126" s="822"/>
      <c r="L126" s="285"/>
      <c r="M126" s="285"/>
      <c r="N126" s="438"/>
      <c r="O126" s="438"/>
      <c r="P126" s="822"/>
    </row>
    <row r="127" spans="1:17" ht="24" thickBot="1">
      <c r="A127" s="155" t="s">
        <v>213</v>
      </c>
      <c r="G127" s="285"/>
      <c r="H127" s="285"/>
      <c r="I127" s="73" t="s">
        <v>347</v>
      </c>
      <c r="J127" s="399"/>
      <c r="K127" s="823"/>
      <c r="L127" s="285"/>
      <c r="M127" s="285"/>
      <c r="N127" s="73" t="s">
        <v>348</v>
      </c>
      <c r="O127" s="399"/>
      <c r="P127" s="823"/>
      <c r="Q127" s="439" t="str">
        <f>Q1</f>
        <v>MARCH-2024</v>
      </c>
    </row>
    <row r="128" spans="1:17" ht="39.6" customHeight="1" thickTop="1" thickBot="1">
      <c r="A128" s="432" t="s">
        <v>8</v>
      </c>
      <c r="B128" s="416" t="s">
        <v>9</v>
      </c>
      <c r="C128" s="417" t="s">
        <v>1</v>
      </c>
      <c r="D128" s="417" t="s">
        <v>2</v>
      </c>
      <c r="E128" s="417" t="s">
        <v>3</v>
      </c>
      <c r="F128" s="417" t="s">
        <v>10</v>
      </c>
      <c r="G128" s="415" t="str">
        <f>G5</f>
        <v>FINAL READING 31/03/2024</v>
      </c>
      <c r="H128" s="417" t="str">
        <f>H5</f>
        <v>INTIAL READING 01/03/2024</v>
      </c>
      <c r="I128" s="417" t="s">
        <v>4</v>
      </c>
      <c r="J128" s="417" t="s">
        <v>5</v>
      </c>
      <c r="K128" s="812" t="s">
        <v>6</v>
      </c>
      <c r="L128" s="415" t="str">
        <f>L5</f>
        <v>FINAL READING 31/03/2024</v>
      </c>
      <c r="M128" s="417" t="str">
        <f>M5</f>
        <v>INTIAL READING 01/03/2024</v>
      </c>
      <c r="N128" s="417" t="s">
        <v>4</v>
      </c>
      <c r="O128" s="417" t="s">
        <v>5</v>
      </c>
      <c r="P128" s="812" t="s">
        <v>6</v>
      </c>
      <c r="Q128" s="433" t="s">
        <v>266</v>
      </c>
    </row>
    <row r="129" spans="1:17" ht="7.9" hidden="1" customHeight="1" thickTop="1" thickBot="1">
      <c r="A129" s="12"/>
      <c r="B129" s="11"/>
      <c r="C129" s="10"/>
      <c r="D129" s="10"/>
      <c r="E129" s="10"/>
      <c r="F129" s="10"/>
      <c r="G129" s="285"/>
      <c r="H129" s="285"/>
      <c r="I129" s="438"/>
      <c r="J129" s="438"/>
      <c r="K129" s="822"/>
      <c r="L129" s="285"/>
      <c r="M129" s="285"/>
      <c r="N129" s="438"/>
      <c r="O129" s="438"/>
      <c r="P129" s="822"/>
    </row>
    <row r="130" spans="1:17" ht="15.95" customHeight="1" thickTop="1">
      <c r="A130" s="281"/>
      <c r="B130" s="282" t="s">
        <v>25</v>
      </c>
      <c r="C130" s="272"/>
      <c r="D130" s="266"/>
      <c r="E130" s="266"/>
      <c r="F130" s="266"/>
      <c r="G130" s="436"/>
      <c r="H130" s="436"/>
      <c r="I130" s="441"/>
      <c r="J130" s="441"/>
      <c r="K130" s="824"/>
      <c r="L130" s="436"/>
      <c r="M130" s="436"/>
      <c r="N130" s="441"/>
      <c r="O130" s="441"/>
      <c r="P130" s="824"/>
      <c r="Q130" s="437"/>
    </row>
    <row r="131" spans="1:17" ht="15.95" customHeight="1">
      <c r="A131" s="271">
        <v>1</v>
      </c>
      <c r="B131" s="287" t="s">
        <v>74</v>
      </c>
      <c r="C131" s="280">
        <v>4902566</v>
      </c>
      <c r="D131" s="274" t="s">
        <v>12</v>
      </c>
      <c r="E131" s="274" t="s">
        <v>300</v>
      </c>
      <c r="F131" s="280">
        <v>-100</v>
      </c>
      <c r="G131" s="284">
        <v>676</v>
      </c>
      <c r="H131" s="285">
        <v>676</v>
      </c>
      <c r="I131" s="285">
        <f>G131-H131</f>
        <v>0</v>
      </c>
      <c r="J131" s="285">
        <f>$F131*I131</f>
        <v>0</v>
      </c>
      <c r="K131" s="819">
        <f>J131/1000000</f>
        <v>0</v>
      </c>
      <c r="L131" s="284">
        <v>4868</v>
      </c>
      <c r="M131" s="285">
        <v>4757</v>
      </c>
      <c r="N131" s="285">
        <f>L131-M131</f>
        <v>111</v>
      </c>
      <c r="O131" s="285">
        <f>$F131*N131</f>
        <v>-11100</v>
      </c>
      <c r="P131" s="814">
        <f>O131/1000000</f>
        <v>-1.11E-2</v>
      </c>
      <c r="Q131" s="376"/>
    </row>
    <row r="132" spans="1:17" ht="16.5">
      <c r="A132" s="271"/>
      <c r="B132" s="288" t="s">
        <v>37</v>
      </c>
      <c r="C132" s="280"/>
      <c r="D132" s="291"/>
      <c r="E132" s="291"/>
      <c r="F132" s="280"/>
      <c r="G132" s="284"/>
      <c r="H132" s="285"/>
      <c r="I132" s="285"/>
      <c r="J132" s="285"/>
      <c r="K132" s="814"/>
      <c r="L132" s="284"/>
      <c r="M132" s="285"/>
      <c r="N132" s="285"/>
      <c r="O132" s="285"/>
      <c r="P132" s="814"/>
      <c r="Q132" s="376"/>
    </row>
    <row r="133" spans="1:17" ht="16.5">
      <c r="A133" s="271">
        <v>2</v>
      </c>
      <c r="B133" s="287" t="s">
        <v>38</v>
      </c>
      <c r="C133" s="280" t="s">
        <v>478</v>
      </c>
      <c r="D133" s="290" t="s">
        <v>438</v>
      </c>
      <c r="E133" s="274" t="s">
        <v>300</v>
      </c>
      <c r="F133" s="964">
        <v>-0.8</v>
      </c>
      <c r="G133" s="284">
        <v>870000</v>
      </c>
      <c r="H133" s="285">
        <v>839500</v>
      </c>
      <c r="I133" s="285">
        <f>G133-H133</f>
        <v>30500</v>
      </c>
      <c r="J133" s="285">
        <f>$F133*I133</f>
        <v>-24400</v>
      </c>
      <c r="K133" s="814">
        <f>J133/1000000</f>
        <v>-2.4400000000000002E-2</v>
      </c>
      <c r="L133" s="284">
        <v>17000</v>
      </c>
      <c r="M133" s="285">
        <v>17000</v>
      </c>
      <c r="N133" s="285">
        <f>L133-M133</f>
        <v>0</v>
      </c>
      <c r="O133" s="285">
        <f>$F133*N133</f>
        <v>0</v>
      </c>
      <c r="P133" s="814">
        <f>O133/1000000</f>
        <v>0</v>
      </c>
      <c r="Q133" s="384"/>
    </row>
    <row r="134" spans="1:17" ht="15.75" customHeight="1">
      <c r="A134" s="271"/>
      <c r="B134" s="288" t="s">
        <v>17</v>
      </c>
      <c r="C134" s="280"/>
      <c r="D134" s="290"/>
      <c r="E134" s="274"/>
      <c r="F134" s="280"/>
      <c r="G134" s="284"/>
      <c r="H134" s="285"/>
      <c r="I134" s="285"/>
      <c r="J134" s="285"/>
      <c r="K134" s="814"/>
      <c r="L134" s="284"/>
      <c r="M134" s="285"/>
      <c r="N134" s="285"/>
      <c r="O134" s="285"/>
      <c r="P134" s="814"/>
      <c r="Q134" s="376"/>
    </row>
    <row r="135" spans="1:17" ht="16.5">
      <c r="A135" s="271">
        <v>3</v>
      </c>
      <c r="B135" s="287" t="s">
        <v>18</v>
      </c>
      <c r="C135" s="280">
        <v>4864899</v>
      </c>
      <c r="D135" s="290" t="s">
        <v>12</v>
      </c>
      <c r="E135" s="274" t="s">
        <v>300</v>
      </c>
      <c r="F135" s="280">
        <v>-500</v>
      </c>
      <c r="G135" s="284">
        <v>972977</v>
      </c>
      <c r="H135" s="285">
        <v>972983</v>
      </c>
      <c r="I135" s="285">
        <f>G135-H135</f>
        <v>-6</v>
      </c>
      <c r="J135" s="285">
        <f>$F135*I135</f>
        <v>3000</v>
      </c>
      <c r="K135" s="814">
        <f>J135/1000000</f>
        <v>3.0000000000000001E-3</v>
      </c>
      <c r="L135" s="284">
        <v>992102</v>
      </c>
      <c r="M135" s="285">
        <v>992100</v>
      </c>
      <c r="N135" s="285">
        <f>L135-M135</f>
        <v>2</v>
      </c>
      <c r="O135" s="285">
        <f>$F135*N135</f>
        <v>-1000</v>
      </c>
      <c r="P135" s="814">
        <f>O135/1000000</f>
        <v>-1E-3</v>
      </c>
      <c r="Q135" s="795"/>
    </row>
    <row r="136" spans="1:17" ht="16.5">
      <c r="A136" s="271">
        <v>4</v>
      </c>
      <c r="B136" s="287" t="s">
        <v>19</v>
      </c>
      <c r="C136" s="280">
        <v>4864825</v>
      </c>
      <c r="D136" s="290" t="s">
        <v>12</v>
      </c>
      <c r="E136" s="274" t="s">
        <v>300</v>
      </c>
      <c r="F136" s="280">
        <v>-133.33000000000001</v>
      </c>
      <c r="G136" s="284">
        <v>5668</v>
      </c>
      <c r="H136" s="285">
        <v>6251</v>
      </c>
      <c r="I136" s="285">
        <f>G136-H136</f>
        <v>-583</v>
      </c>
      <c r="J136" s="285">
        <f>$F136*I136</f>
        <v>77731.390000000014</v>
      </c>
      <c r="K136" s="814">
        <f>J136/1000000</f>
        <v>7.7731390000000011E-2</v>
      </c>
      <c r="L136" s="284">
        <v>8304</v>
      </c>
      <c r="M136" s="285">
        <v>8303</v>
      </c>
      <c r="N136" s="285">
        <f>L136-M136</f>
        <v>1</v>
      </c>
      <c r="O136" s="285">
        <f>$F136*N136</f>
        <v>-133.33000000000001</v>
      </c>
      <c r="P136" s="814">
        <f>O136/1000000</f>
        <v>-1.3333E-4</v>
      </c>
      <c r="Q136" s="376"/>
    </row>
    <row r="137" spans="1:17" ht="16.5">
      <c r="A137" s="442"/>
      <c r="B137" s="443" t="s">
        <v>44</v>
      </c>
      <c r="C137" s="270"/>
      <c r="D137" s="274"/>
      <c r="E137" s="274"/>
      <c r="F137" s="444"/>
      <c r="G137" s="284"/>
      <c r="H137" s="285"/>
      <c r="I137" s="285"/>
      <c r="J137" s="285"/>
      <c r="K137" s="814"/>
      <c r="L137" s="284"/>
      <c r="M137" s="285"/>
      <c r="N137" s="285"/>
      <c r="O137" s="285"/>
      <c r="P137" s="814"/>
      <c r="Q137" s="376"/>
    </row>
    <row r="138" spans="1:17" ht="16.5">
      <c r="A138" s="271">
        <v>5</v>
      </c>
      <c r="B138" s="403" t="s">
        <v>45</v>
      </c>
      <c r="C138" s="280">
        <v>4865149</v>
      </c>
      <c r="D138" s="291" t="s">
        <v>12</v>
      </c>
      <c r="E138" s="274" t="s">
        <v>300</v>
      </c>
      <c r="F138" s="280">
        <v>-187.5</v>
      </c>
      <c r="G138" s="284">
        <v>995697</v>
      </c>
      <c r="H138" s="285">
        <v>995712</v>
      </c>
      <c r="I138" s="285">
        <f>G138-H138</f>
        <v>-15</v>
      </c>
      <c r="J138" s="285">
        <f>$F138*I138</f>
        <v>2812.5</v>
      </c>
      <c r="K138" s="814">
        <f>J138/1000000</f>
        <v>2.8124999999999999E-3</v>
      </c>
      <c r="L138" s="284">
        <v>998167</v>
      </c>
      <c r="M138" s="285">
        <v>998173</v>
      </c>
      <c r="N138" s="285">
        <f>L138-M138</f>
        <v>-6</v>
      </c>
      <c r="O138" s="285">
        <f>$F138*N138</f>
        <v>1125</v>
      </c>
      <c r="P138" s="814">
        <f>O138/1000000</f>
        <v>1.1249999999999999E-3</v>
      </c>
      <c r="Q138" s="397"/>
    </row>
    <row r="139" spans="1:17" ht="16.5">
      <c r="A139" s="271"/>
      <c r="B139" s="288" t="s">
        <v>33</v>
      </c>
      <c r="C139" s="280"/>
      <c r="D139" s="291"/>
      <c r="E139" s="274"/>
      <c r="F139" s="280"/>
      <c r="G139" s="284"/>
      <c r="H139" s="285"/>
      <c r="I139" s="285"/>
      <c r="J139" s="285"/>
      <c r="K139" s="814"/>
      <c r="L139" s="284"/>
      <c r="M139" s="285"/>
      <c r="N139" s="285"/>
      <c r="O139" s="285"/>
      <c r="P139" s="814"/>
      <c r="Q139" s="376"/>
    </row>
    <row r="140" spans="1:17" ht="16.5">
      <c r="A140" s="271">
        <v>6</v>
      </c>
      <c r="B140" s="287" t="s">
        <v>314</v>
      </c>
      <c r="C140" s="280" t="s">
        <v>495</v>
      </c>
      <c r="D140" s="290" t="s">
        <v>12</v>
      </c>
      <c r="E140" s="274" t="s">
        <v>300</v>
      </c>
      <c r="F140" s="757">
        <v>-0.4</v>
      </c>
      <c r="G140" s="284">
        <v>-2151000</v>
      </c>
      <c r="H140" s="285">
        <v>-2151000</v>
      </c>
      <c r="I140" s="285">
        <f>G140-H140</f>
        <v>0</v>
      </c>
      <c r="J140" s="285">
        <f>$F140*I140</f>
        <v>0</v>
      </c>
      <c r="K140" s="814">
        <f>J140/1000000</f>
        <v>0</v>
      </c>
      <c r="L140" s="284">
        <v>-2662000</v>
      </c>
      <c r="M140" s="285">
        <v>-2662000</v>
      </c>
      <c r="N140" s="285">
        <f>L140-M140</f>
        <v>0</v>
      </c>
      <c r="O140" s="285">
        <f>$F140*N140</f>
        <v>0</v>
      </c>
      <c r="P140" s="814">
        <f>O140/1000000</f>
        <v>0</v>
      </c>
      <c r="Q140" s="384"/>
    </row>
    <row r="141" spans="1:17" ht="16.5">
      <c r="A141" s="271"/>
      <c r="B141" s="289" t="s">
        <v>335</v>
      </c>
      <c r="C141" s="280"/>
      <c r="D141" s="290"/>
      <c r="E141" s="274"/>
      <c r="F141" s="280"/>
      <c r="G141" s="284"/>
      <c r="H141" s="285"/>
      <c r="I141" s="285"/>
      <c r="J141" s="285"/>
      <c r="K141" s="814"/>
      <c r="L141" s="284"/>
      <c r="M141" s="285"/>
      <c r="N141" s="285"/>
      <c r="O141" s="285"/>
      <c r="P141" s="814"/>
      <c r="Q141" s="376"/>
    </row>
    <row r="142" spans="1:17" s="274" customFormat="1" ht="15">
      <c r="A142" s="301">
        <v>7</v>
      </c>
      <c r="B142" s="593" t="s">
        <v>340</v>
      </c>
      <c r="C142" s="305">
        <v>4864971</v>
      </c>
      <c r="D142" s="290" t="s">
        <v>12</v>
      </c>
      <c r="E142" s="274" t="s">
        <v>300</v>
      </c>
      <c r="F142" s="290">
        <v>800</v>
      </c>
      <c r="G142" s="284">
        <v>0</v>
      </c>
      <c r="H142" s="285">
        <v>0</v>
      </c>
      <c r="I142" s="291">
        <f>G142-H142</f>
        <v>0</v>
      </c>
      <c r="J142" s="291">
        <f>$F142*I142</f>
        <v>0</v>
      </c>
      <c r="K142" s="825">
        <f>J142/1000000</f>
        <v>0</v>
      </c>
      <c r="L142" s="284">
        <v>999495</v>
      </c>
      <c r="M142" s="285">
        <v>999495</v>
      </c>
      <c r="N142" s="291">
        <f>L142-M142</f>
        <v>0</v>
      </c>
      <c r="O142" s="291">
        <f>$F142*N142</f>
        <v>0</v>
      </c>
      <c r="P142" s="825">
        <f>O142/1000000</f>
        <v>0</v>
      </c>
      <c r="Q142" s="390"/>
    </row>
    <row r="143" spans="1:17" s="527" customFormat="1" ht="18" customHeight="1">
      <c r="A143" s="301"/>
      <c r="B143" s="588" t="s">
        <v>401</v>
      </c>
      <c r="C143" s="305"/>
      <c r="D143" s="290"/>
      <c r="E143" s="274"/>
      <c r="F143" s="290"/>
      <c r="G143" s="284"/>
      <c r="H143" s="285"/>
      <c r="I143" s="291"/>
      <c r="J143" s="291"/>
      <c r="K143" s="825"/>
      <c r="L143" s="284"/>
      <c r="M143" s="285"/>
      <c r="N143" s="291"/>
      <c r="O143" s="291"/>
      <c r="P143" s="825"/>
      <c r="Q143" s="390"/>
    </row>
    <row r="144" spans="1:17" s="527" customFormat="1" ht="15">
      <c r="A144" s="301">
        <v>8</v>
      </c>
      <c r="B144" s="593" t="s">
        <v>402</v>
      </c>
      <c r="C144" s="305">
        <v>4864952</v>
      </c>
      <c r="D144" s="290" t="s">
        <v>12</v>
      </c>
      <c r="E144" s="274" t="s">
        <v>300</v>
      </c>
      <c r="F144" s="290">
        <v>-625</v>
      </c>
      <c r="G144" s="284">
        <v>992002</v>
      </c>
      <c r="H144" s="285">
        <v>991990</v>
      </c>
      <c r="I144" s="291">
        <f>G144-H144</f>
        <v>12</v>
      </c>
      <c r="J144" s="291">
        <f>$F144*I144</f>
        <v>-7500</v>
      </c>
      <c r="K144" s="825">
        <f>J144/1000000</f>
        <v>-7.4999999999999997E-3</v>
      </c>
      <c r="L144" s="284">
        <v>1392</v>
      </c>
      <c r="M144" s="285">
        <v>1392</v>
      </c>
      <c r="N144" s="291">
        <f>L144-M144</f>
        <v>0</v>
      </c>
      <c r="O144" s="291">
        <f>$F144*N144</f>
        <v>0</v>
      </c>
      <c r="P144" s="825">
        <f>O144/1000000</f>
        <v>0</v>
      </c>
      <c r="Q144" s="390"/>
    </row>
    <row r="145" spans="1:17" s="527" customFormat="1" ht="15">
      <c r="A145" s="301">
        <v>9</v>
      </c>
      <c r="B145" s="593" t="s">
        <v>402</v>
      </c>
      <c r="C145" s="305">
        <v>4865039</v>
      </c>
      <c r="D145" s="290" t="s">
        <v>12</v>
      </c>
      <c r="E145" s="274" t="s">
        <v>300</v>
      </c>
      <c r="F145" s="290">
        <v>-500</v>
      </c>
      <c r="G145" s="284">
        <v>999605</v>
      </c>
      <c r="H145" s="285">
        <v>999605</v>
      </c>
      <c r="I145" s="291">
        <f>G145-H145</f>
        <v>0</v>
      </c>
      <c r="J145" s="291">
        <f>$F145*I145</f>
        <v>0</v>
      </c>
      <c r="K145" s="825">
        <f>J145/1000000</f>
        <v>0</v>
      </c>
      <c r="L145" s="284">
        <v>872</v>
      </c>
      <c r="M145" s="285">
        <v>822</v>
      </c>
      <c r="N145" s="291">
        <f>L145-M145</f>
        <v>50</v>
      </c>
      <c r="O145" s="291">
        <f>$F145*N145</f>
        <v>-25000</v>
      </c>
      <c r="P145" s="825">
        <f>O145/1000000</f>
        <v>-2.5000000000000001E-2</v>
      </c>
      <c r="Q145" s="390"/>
    </row>
    <row r="146" spans="1:17" s="527" customFormat="1" ht="15.75">
      <c r="A146" s="301"/>
      <c r="B146" s="588" t="s">
        <v>404</v>
      </c>
      <c r="C146" s="305"/>
      <c r="D146" s="290"/>
      <c r="E146" s="274"/>
      <c r="F146" s="290"/>
      <c r="G146" s="284"/>
      <c r="H146" s="285"/>
      <c r="I146" s="291"/>
      <c r="J146" s="291"/>
      <c r="K146" s="825"/>
      <c r="L146" s="284"/>
      <c r="M146" s="285"/>
      <c r="N146" s="291"/>
      <c r="O146" s="291"/>
      <c r="P146" s="825"/>
      <c r="Q146" s="390"/>
    </row>
    <row r="147" spans="1:17" s="527" customFormat="1" ht="15">
      <c r="A147" s="301">
        <v>10</v>
      </c>
      <c r="B147" s="593" t="s">
        <v>405</v>
      </c>
      <c r="C147" s="305">
        <v>4902510</v>
      </c>
      <c r="D147" s="290" t="s">
        <v>12</v>
      </c>
      <c r="E147" s="274" t="s">
        <v>300</v>
      </c>
      <c r="F147" s="290">
        <v>-400</v>
      </c>
      <c r="G147" s="284">
        <v>998573</v>
      </c>
      <c r="H147" s="285">
        <v>998812</v>
      </c>
      <c r="I147" s="291">
        <f>G147-H147</f>
        <v>-239</v>
      </c>
      <c r="J147" s="291">
        <f>$F147*I147</f>
        <v>95600</v>
      </c>
      <c r="K147" s="825">
        <f>J147/1000000</f>
        <v>9.5600000000000004E-2</v>
      </c>
      <c r="L147" s="284">
        <v>999990</v>
      </c>
      <c r="M147" s="285">
        <v>999990</v>
      </c>
      <c r="N147" s="291">
        <f>L147-M147</f>
        <v>0</v>
      </c>
      <c r="O147" s="291">
        <f>$F147*N147</f>
        <v>0</v>
      </c>
      <c r="P147" s="825">
        <f>O147/1000000</f>
        <v>0</v>
      </c>
      <c r="Q147" s="390"/>
    </row>
    <row r="148" spans="1:17" s="527" customFormat="1" ht="15">
      <c r="A148" s="301">
        <v>11</v>
      </c>
      <c r="B148" s="593" t="s">
        <v>406</v>
      </c>
      <c r="C148" s="305">
        <v>4865140</v>
      </c>
      <c r="D148" s="290" t="s">
        <v>12</v>
      </c>
      <c r="E148" s="274" t="s">
        <v>300</v>
      </c>
      <c r="F148" s="290">
        <v>-937.5</v>
      </c>
      <c r="G148" s="284">
        <v>999270</v>
      </c>
      <c r="H148" s="285">
        <v>999411</v>
      </c>
      <c r="I148" s="291">
        <f>G148-H148</f>
        <v>-141</v>
      </c>
      <c r="J148" s="291">
        <f>$F148*I148</f>
        <v>132187.5</v>
      </c>
      <c r="K148" s="825">
        <f>J148/1000000</f>
        <v>0.13218750000000001</v>
      </c>
      <c r="L148" s="284">
        <v>999732</v>
      </c>
      <c r="M148" s="285">
        <v>999732</v>
      </c>
      <c r="N148" s="291">
        <f>L148-M148</f>
        <v>0</v>
      </c>
      <c r="O148" s="291">
        <f>$F148*N148</f>
        <v>0</v>
      </c>
      <c r="P148" s="825">
        <f>O148/1000000</f>
        <v>0</v>
      </c>
      <c r="Q148" s="390"/>
    </row>
    <row r="149" spans="1:17" s="527" customFormat="1" ht="15">
      <c r="A149" s="301">
        <v>12</v>
      </c>
      <c r="B149" s="593" t="s">
        <v>407</v>
      </c>
      <c r="C149" s="305">
        <v>4864808</v>
      </c>
      <c r="D149" s="290" t="s">
        <v>12</v>
      </c>
      <c r="E149" s="274" t="s">
        <v>300</v>
      </c>
      <c r="F149" s="290">
        <v>-187.5</v>
      </c>
      <c r="G149" s="284">
        <v>977878</v>
      </c>
      <c r="H149" s="285">
        <v>978603</v>
      </c>
      <c r="I149" s="291">
        <f>G149-H149</f>
        <v>-725</v>
      </c>
      <c r="J149" s="291">
        <f>$F149*I149</f>
        <v>135937.5</v>
      </c>
      <c r="K149" s="825">
        <f>J149/1000000</f>
        <v>0.13593749999999999</v>
      </c>
      <c r="L149" s="284">
        <v>2505</v>
      </c>
      <c r="M149" s="285">
        <v>2506</v>
      </c>
      <c r="N149" s="291">
        <f>L149-M149</f>
        <v>-1</v>
      </c>
      <c r="O149" s="291">
        <f>$F149*N149</f>
        <v>187.5</v>
      </c>
      <c r="P149" s="825">
        <f>O149/1000000</f>
        <v>1.875E-4</v>
      </c>
      <c r="Q149" s="390"/>
    </row>
    <row r="150" spans="1:17" s="527" customFormat="1" ht="15">
      <c r="A150" s="301">
        <v>13</v>
      </c>
      <c r="B150" s="593" t="s">
        <v>463</v>
      </c>
      <c r="C150" s="305">
        <v>4865080</v>
      </c>
      <c r="D150" s="290" t="s">
        <v>12</v>
      </c>
      <c r="E150" s="274" t="s">
        <v>300</v>
      </c>
      <c r="F150" s="290">
        <v>-2500</v>
      </c>
      <c r="G150" s="284">
        <v>999961</v>
      </c>
      <c r="H150" s="285">
        <v>999961</v>
      </c>
      <c r="I150" s="291">
        <f>G150-H150</f>
        <v>0</v>
      </c>
      <c r="J150" s="291">
        <f>$F150*I150</f>
        <v>0</v>
      </c>
      <c r="K150" s="825">
        <f>J150/1000000</f>
        <v>0</v>
      </c>
      <c r="L150" s="284">
        <v>999997</v>
      </c>
      <c r="M150" s="285">
        <v>999997</v>
      </c>
      <c r="N150" s="291">
        <f>L150-M150</f>
        <v>0</v>
      </c>
      <c r="O150" s="291">
        <f>$F150*N150</f>
        <v>0</v>
      </c>
      <c r="P150" s="825">
        <f>O150/1000000</f>
        <v>0</v>
      </c>
      <c r="Q150" s="390"/>
    </row>
    <row r="151" spans="1:17" s="274" customFormat="1" ht="15.75" thickBot="1">
      <c r="A151" s="553">
        <v>14</v>
      </c>
      <c r="B151" s="589" t="s">
        <v>408</v>
      </c>
      <c r="C151" s="590">
        <v>4864822</v>
      </c>
      <c r="D151" s="594" t="s">
        <v>12</v>
      </c>
      <c r="E151" s="591" t="s">
        <v>300</v>
      </c>
      <c r="F151" s="590">
        <v>-100</v>
      </c>
      <c r="G151" s="374">
        <v>992299</v>
      </c>
      <c r="H151" s="375">
        <v>992500</v>
      </c>
      <c r="I151" s="590">
        <f>G151-H151</f>
        <v>-201</v>
      </c>
      <c r="J151" s="590">
        <f>$F151*I151</f>
        <v>20100</v>
      </c>
      <c r="K151" s="818">
        <f>J151/1000000</f>
        <v>2.01E-2</v>
      </c>
      <c r="L151" s="374">
        <v>32207</v>
      </c>
      <c r="M151" s="375">
        <v>32207</v>
      </c>
      <c r="N151" s="590">
        <f>L151-M151</f>
        <v>0</v>
      </c>
      <c r="O151" s="590">
        <f>$F151*N151</f>
        <v>0</v>
      </c>
      <c r="P151" s="818">
        <f>O151/1000000</f>
        <v>0</v>
      </c>
      <c r="Q151" s="595"/>
    </row>
    <row r="152" spans="1:17" ht="15.75" thickTop="1">
      <c r="A152" s="381"/>
      <c r="B152" s="381"/>
      <c r="C152" s="381"/>
      <c r="D152" s="381"/>
      <c r="E152" s="381"/>
      <c r="F152" s="381"/>
      <c r="G152" s="381"/>
      <c r="H152" s="381"/>
      <c r="I152" s="381"/>
      <c r="J152" s="381"/>
      <c r="K152" s="826"/>
      <c r="L152" s="436"/>
      <c r="M152" s="381"/>
      <c r="N152" s="381"/>
      <c r="O152" s="381"/>
      <c r="P152" s="826"/>
      <c r="Q152" s="381"/>
    </row>
    <row r="153" spans="1:17" ht="18">
      <c r="A153" s="399"/>
      <c r="B153" s="239" t="s">
        <v>267</v>
      </c>
      <c r="C153" s="399"/>
      <c r="D153" s="399"/>
      <c r="E153" s="399"/>
      <c r="F153" s="399"/>
      <c r="G153" s="399"/>
      <c r="H153" s="399"/>
      <c r="I153" s="399"/>
      <c r="J153" s="399"/>
      <c r="K153" s="113">
        <f>SUM(K131:K152)</f>
        <v>0.43546889000000005</v>
      </c>
      <c r="L153" s="399"/>
      <c r="M153" s="399"/>
      <c r="N153" s="399"/>
      <c r="O153" s="399"/>
      <c r="P153" s="113">
        <f>SUM(P131:P152)</f>
        <v>-3.5920830000000001E-2</v>
      </c>
      <c r="Q153" s="399"/>
    </row>
    <row r="154" spans="1:17" ht="15.75">
      <c r="A154" s="399"/>
      <c r="B154" s="399"/>
      <c r="C154" s="399"/>
      <c r="D154" s="399"/>
      <c r="E154" s="399"/>
      <c r="F154" s="399"/>
      <c r="G154" s="399"/>
      <c r="H154" s="399"/>
      <c r="I154" s="399"/>
      <c r="J154" s="399"/>
      <c r="K154" s="827"/>
      <c r="L154" s="399"/>
      <c r="M154" s="399"/>
      <c r="N154" s="399"/>
      <c r="O154" s="399"/>
      <c r="P154" s="827"/>
      <c r="Q154" s="399"/>
    </row>
    <row r="155" spans="1:17" ht="15.75">
      <c r="A155" s="399"/>
      <c r="B155" s="399"/>
      <c r="C155" s="399"/>
      <c r="D155" s="399"/>
      <c r="E155" s="399"/>
      <c r="F155" s="399"/>
      <c r="G155" s="399"/>
      <c r="H155" s="399"/>
      <c r="I155" s="399"/>
      <c r="J155" s="399"/>
      <c r="K155" s="827"/>
      <c r="L155" s="399"/>
      <c r="M155" s="399"/>
      <c r="N155" s="399"/>
      <c r="O155" s="399"/>
      <c r="P155" s="827"/>
      <c r="Q155" s="399"/>
    </row>
    <row r="156" spans="1:17" ht="15.75">
      <c r="A156" s="399"/>
      <c r="B156" s="399"/>
      <c r="C156" s="399"/>
      <c r="D156" s="399"/>
      <c r="E156" s="399"/>
      <c r="F156" s="399"/>
      <c r="G156" s="399"/>
      <c r="H156" s="399"/>
      <c r="I156" s="399"/>
      <c r="J156" s="399"/>
      <c r="K156" s="827"/>
      <c r="L156" s="399"/>
      <c r="M156" s="399"/>
      <c r="N156" s="399"/>
      <c r="O156" s="399"/>
      <c r="P156" s="827"/>
      <c r="Q156" s="399"/>
    </row>
    <row r="157" spans="1:17" ht="15.75">
      <c r="A157" s="399"/>
      <c r="B157" s="399"/>
      <c r="C157" s="399"/>
      <c r="D157" s="399"/>
      <c r="E157" s="399"/>
      <c r="F157" s="399"/>
      <c r="G157" s="399"/>
      <c r="H157" s="399"/>
      <c r="I157" s="399"/>
      <c r="J157" s="399"/>
      <c r="K157" s="827"/>
      <c r="L157" s="399"/>
      <c r="M157" s="399"/>
      <c r="N157" s="399"/>
      <c r="O157" s="399"/>
      <c r="P157" s="827"/>
      <c r="Q157" s="399"/>
    </row>
    <row r="158" spans="1:17" ht="15.75">
      <c r="A158" s="399"/>
      <c r="B158" s="399"/>
      <c r="C158" s="399"/>
      <c r="D158" s="399"/>
      <c r="E158" s="399"/>
      <c r="F158" s="399"/>
      <c r="G158" s="399"/>
      <c r="H158" s="399"/>
      <c r="I158" s="399"/>
      <c r="J158" s="399"/>
      <c r="K158" s="827"/>
      <c r="L158" s="399"/>
      <c r="M158" s="399"/>
      <c r="N158" s="399"/>
      <c r="O158" s="399"/>
      <c r="P158" s="827"/>
      <c r="Q158" s="399"/>
    </row>
    <row r="159" spans="1:17" ht="13.5" thickBot="1">
      <c r="A159" s="450"/>
      <c r="B159" s="450"/>
      <c r="C159" s="450"/>
      <c r="D159" s="450"/>
      <c r="E159" s="450"/>
      <c r="F159" s="450"/>
      <c r="G159" s="450"/>
      <c r="H159" s="450"/>
      <c r="I159" s="450"/>
      <c r="J159" s="450"/>
      <c r="K159" s="828"/>
      <c r="L159" s="450"/>
      <c r="M159" s="450"/>
      <c r="N159" s="450"/>
      <c r="O159" s="450"/>
      <c r="P159" s="828"/>
      <c r="Q159" s="450"/>
    </row>
    <row r="160" spans="1:17" ht="31.5" customHeight="1">
      <c r="A160" s="114" t="s">
        <v>216</v>
      </c>
      <c r="B160" s="115"/>
      <c r="C160" s="115"/>
      <c r="D160" s="116"/>
      <c r="E160" s="117"/>
      <c r="F160" s="116"/>
      <c r="G160" s="116"/>
      <c r="H160" s="115"/>
      <c r="I160" s="118"/>
      <c r="J160" s="119"/>
      <c r="K160" s="120"/>
      <c r="L160" s="447"/>
      <c r="M160" s="447"/>
      <c r="N160" s="447"/>
      <c r="O160" s="447"/>
      <c r="P160" s="709"/>
      <c r="Q160" s="448"/>
    </row>
    <row r="161" spans="1:17" ht="28.5" customHeight="1">
      <c r="A161" s="121" t="s">
        <v>264</v>
      </c>
      <c r="B161" s="75"/>
      <c r="C161" s="75"/>
      <c r="D161" s="75"/>
      <c r="E161" s="76"/>
      <c r="F161" s="75"/>
      <c r="G161" s="75"/>
      <c r="H161" s="75"/>
      <c r="I161" s="77"/>
      <c r="J161" s="75"/>
      <c r="K161" s="113">
        <f>K120</f>
        <v>-39.671027550000012</v>
      </c>
      <c r="L161" s="399"/>
      <c r="M161" s="399"/>
      <c r="N161" s="399"/>
      <c r="O161" s="399"/>
      <c r="P161" s="113">
        <f>P120</f>
        <v>-2.7064636489999576</v>
      </c>
      <c r="Q161" s="449"/>
    </row>
    <row r="162" spans="1:17" ht="28.5" customHeight="1">
      <c r="A162" s="121" t="s">
        <v>265</v>
      </c>
      <c r="B162" s="75"/>
      <c r="C162" s="75"/>
      <c r="D162" s="75"/>
      <c r="E162" s="76"/>
      <c r="F162" s="75"/>
      <c r="G162" s="75"/>
      <c r="H162" s="75"/>
      <c r="I162" s="77"/>
      <c r="J162" s="75"/>
      <c r="K162" s="113">
        <f>K153</f>
        <v>0.43546889000000005</v>
      </c>
      <c r="L162" s="399"/>
      <c r="M162" s="399"/>
      <c r="N162" s="399"/>
      <c r="O162" s="399"/>
      <c r="P162" s="113">
        <f>P153</f>
        <v>-3.5920830000000001E-2</v>
      </c>
      <c r="Q162" s="449"/>
    </row>
    <row r="163" spans="1:17" ht="28.5" customHeight="1">
      <c r="A163" s="121" t="s">
        <v>217</v>
      </c>
      <c r="B163" s="75"/>
      <c r="C163" s="75"/>
      <c r="D163" s="75"/>
      <c r="E163" s="76"/>
      <c r="F163" s="75"/>
      <c r="G163" s="75"/>
      <c r="H163" s="75"/>
      <c r="I163" s="77"/>
      <c r="J163" s="75"/>
      <c r="K163" s="113">
        <f>'ROHTAK ROAD'!K45</f>
        <v>-1.9417374999999999</v>
      </c>
      <c r="L163" s="399"/>
      <c r="M163" s="399"/>
      <c r="N163" s="399"/>
      <c r="O163" s="399"/>
      <c r="P163" s="113">
        <f>'ROHTAK ROAD'!P45</f>
        <v>-2.3987500000000005E-2</v>
      </c>
      <c r="Q163" s="449"/>
    </row>
    <row r="164" spans="1:17" ht="27.75" customHeight="1" thickBot="1">
      <c r="A164" s="123" t="s">
        <v>218</v>
      </c>
      <c r="B164" s="122"/>
      <c r="C164" s="122"/>
      <c r="D164" s="122"/>
      <c r="E164" s="122"/>
      <c r="F164" s="122"/>
      <c r="G164" s="122"/>
      <c r="H164" s="122"/>
      <c r="I164" s="122"/>
      <c r="J164" s="122"/>
      <c r="K164" s="352">
        <f>SUM(K161:K163)</f>
        <v>-41.177296160000012</v>
      </c>
      <c r="L164" s="450"/>
      <c r="M164" s="450"/>
      <c r="N164" s="450"/>
      <c r="O164" s="450"/>
      <c r="P164" s="352">
        <f>SUM(P161:P163)</f>
        <v>-2.7663719789999575</v>
      </c>
      <c r="Q164" s="451"/>
    </row>
    <row r="168" spans="1:17" ht="13.5" thickBot="1">
      <c r="A168" s="204"/>
    </row>
    <row r="169" spans="1:17">
      <c r="A169" s="452"/>
      <c r="B169" s="453"/>
      <c r="C169" s="453"/>
      <c r="D169" s="453"/>
      <c r="E169" s="453"/>
      <c r="F169" s="453"/>
      <c r="G169" s="453"/>
      <c r="H169" s="447"/>
      <c r="I169" s="447"/>
      <c r="J169" s="447"/>
      <c r="K169" s="709"/>
      <c r="L169" s="447"/>
      <c r="M169" s="447"/>
      <c r="N169" s="447"/>
      <c r="O169" s="447"/>
      <c r="P169" s="709"/>
      <c r="Q169" s="448"/>
    </row>
    <row r="170" spans="1:17" ht="23.25">
      <c r="A170" s="454" t="s">
        <v>282</v>
      </c>
      <c r="B170" s="455"/>
      <c r="C170" s="455"/>
      <c r="D170" s="455"/>
      <c r="E170" s="455"/>
      <c r="F170" s="455"/>
      <c r="G170" s="455"/>
      <c r="H170" s="399"/>
      <c r="I170" s="399"/>
      <c r="J170" s="399"/>
      <c r="K170" s="823"/>
      <c r="L170" s="399"/>
      <c r="M170" s="399"/>
      <c r="N170" s="399"/>
      <c r="O170" s="399"/>
      <c r="P170" s="823"/>
      <c r="Q170" s="449"/>
    </row>
    <row r="171" spans="1:17">
      <c r="A171" s="456"/>
      <c r="B171" s="455"/>
      <c r="C171" s="455"/>
      <c r="D171" s="455"/>
      <c r="E171" s="455"/>
      <c r="F171" s="455"/>
      <c r="G171" s="455"/>
      <c r="H171" s="399"/>
      <c r="I171" s="399"/>
      <c r="J171" s="399"/>
      <c r="K171" s="823"/>
      <c r="L171" s="399"/>
      <c r="M171" s="399"/>
      <c r="N171" s="399"/>
      <c r="O171" s="399"/>
      <c r="P171" s="823"/>
      <c r="Q171" s="449"/>
    </row>
    <row r="172" spans="1:17" ht="15.75">
      <c r="A172" s="457"/>
      <c r="B172" s="458"/>
      <c r="C172" s="458"/>
      <c r="D172" s="458"/>
      <c r="E172" s="458"/>
      <c r="F172" s="458"/>
      <c r="G172" s="458"/>
      <c r="H172" s="399"/>
      <c r="I172" s="399"/>
      <c r="J172" s="399"/>
      <c r="K172" s="829" t="s">
        <v>294</v>
      </c>
      <c r="L172" s="399"/>
      <c r="M172" s="399"/>
      <c r="N172" s="399"/>
      <c r="O172" s="399"/>
      <c r="P172" s="829" t="s">
        <v>295</v>
      </c>
      <c r="Q172" s="449"/>
    </row>
    <row r="173" spans="1:17">
      <c r="A173" s="459"/>
      <c r="B173" s="84"/>
      <c r="C173" s="84"/>
      <c r="D173" s="84"/>
      <c r="E173" s="84"/>
      <c r="F173" s="84"/>
      <c r="G173" s="84"/>
      <c r="H173" s="399"/>
      <c r="I173" s="399"/>
      <c r="J173" s="399"/>
      <c r="K173" s="823"/>
      <c r="L173" s="399"/>
      <c r="M173" s="399"/>
      <c r="N173" s="399"/>
      <c r="O173" s="399"/>
      <c r="P173" s="823"/>
      <c r="Q173" s="449"/>
    </row>
    <row r="174" spans="1:17">
      <c r="A174" s="459"/>
      <c r="B174" s="84"/>
      <c r="C174" s="84"/>
      <c r="D174" s="84"/>
      <c r="E174" s="84"/>
      <c r="F174" s="84"/>
      <c r="G174" s="84"/>
      <c r="H174" s="399"/>
      <c r="I174" s="399"/>
      <c r="J174" s="399"/>
      <c r="K174" s="823"/>
      <c r="L174" s="399"/>
      <c r="M174" s="399"/>
      <c r="N174" s="399"/>
      <c r="O174" s="399"/>
      <c r="P174" s="823"/>
      <c r="Q174" s="449"/>
    </row>
    <row r="175" spans="1:17" ht="24.75" customHeight="1">
      <c r="A175" s="460" t="s">
        <v>285</v>
      </c>
      <c r="B175" s="461"/>
      <c r="C175" s="461"/>
      <c r="D175" s="462"/>
      <c r="E175" s="462"/>
      <c r="F175" s="463"/>
      <c r="G175" s="462"/>
      <c r="H175" s="399"/>
      <c r="I175" s="399"/>
      <c r="J175" s="399"/>
      <c r="K175" s="464">
        <f>K164</f>
        <v>-41.177296160000012</v>
      </c>
      <c r="L175" s="462" t="s">
        <v>283</v>
      </c>
      <c r="M175" s="399"/>
      <c r="N175" s="399"/>
      <c r="O175" s="399"/>
      <c r="P175" s="464">
        <f>P164</f>
        <v>-2.7663719789999575</v>
      </c>
      <c r="Q175" s="465" t="s">
        <v>283</v>
      </c>
    </row>
    <row r="176" spans="1:17" ht="15">
      <c r="A176" s="466"/>
      <c r="B176" s="467"/>
      <c r="C176" s="467"/>
      <c r="D176" s="455"/>
      <c r="E176" s="455"/>
      <c r="F176" s="468"/>
      <c r="G176" s="455"/>
      <c r="H176" s="399"/>
      <c r="I176" s="399"/>
      <c r="J176" s="399"/>
      <c r="K176" s="464"/>
      <c r="L176" s="455"/>
      <c r="M176" s="399"/>
      <c r="N176" s="399"/>
      <c r="O176" s="399"/>
      <c r="P176" s="464"/>
      <c r="Q176" s="469"/>
    </row>
    <row r="177" spans="1:17" ht="21.75" customHeight="1">
      <c r="A177" s="470" t="s">
        <v>284</v>
      </c>
      <c r="B177" s="40"/>
      <c r="C177" s="40"/>
      <c r="D177" s="455"/>
      <c r="E177" s="455"/>
      <c r="F177" s="471"/>
      <c r="G177" s="462"/>
      <c r="H177" s="399"/>
      <c r="I177" s="399"/>
      <c r="J177" s="399"/>
      <c r="K177" s="464">
        <f>'STEPPED UP GENCO'!K71</f>
        <v>6.630793465</v>
      </c>
      <c r="L177" s="462" t="s">
        <v>283</v>
      </c>
      <c r="M177" s="399"/>
      <c r="N177" s="399"/>
      <c r="O177" s="399"/>
      <c r="P177" s="464">
        <f>'STEPPED UP GENCO'!P71</f>
        <v>2.2050879999999981E-2</v>
      </c>
      <c r="Q177" s="465" t="s">
        <v>283</v>
      </c>
    </row>
    <row r="178" spans="1:17">
      <c r="A178" s="472"/>
      <c r="B178" s="399"/>
      <c r="C178" s="399"/>
      <c r="D178" s="399"/>
      <c r="E178" s="399"/>
      <c r="F178" s="399"/>
      <c r="G178" s="399"/>
      <c r="H178" s="399"/>
      <c r="I178" s="399"/>
      <c r="J178" s="399"/>
      <c r="K178" s="823"/>
      <c r="L178" s="399"/>
      <c r="M178" s="399"/>
      <c r="N178" s="399"/>
      <c r="O178" s="399"/>
      <c r="P178" s="823"/>
      <c r="Q178" s="449"/>
    </row>
    <row r="179" spans="1:17" ht="2.25" customHeight="1">
      <c r="A179" s="472"/>
      <c r="B179" s="399"/>
      <c r="C179" s="399"/>
      <c r="D179" s="399"/>
      <c r="E179" s="399"/>
      <c r="F179" s="399"/>
      <c r="G179" s="399"/>
      <c r="H179" s="399"/>
      <c r="I179" s="399"/>
      <c r="J179" s="399"/>
      <c r="K179" s="823"/>
      <c r="L179" s="399"/>
      <c r="M179" s="399"/>
      <c r="N179" s="399"/>
      <c r="O179" s="399"/>
      <c r="P179" s="823"/>
      <c r="Q179" s="449"/>
    </row>
    <row r="180" spans="1:17" ht="7.5" customHeight="1">
      <c r="A180" s="472"/>
      <c r="B180" s="399"/>
      <c r="C180" s="399"/>
      <c r="D180" s="399"/>
      <c r="E180" s="399"/>
      <c r="F180" s="399"/>
      <c r="G180" s="399"/>
      <c r="H180" s="399"/>
      <c r="I180" s="399"/>
      <c r="J180" s="399"/>
      <c r="K180" s="823"/>
      <c r="L180" s="399"/>
      <c r="M180" s="399"/>
      <c r="N180" s="399"/>
      <c r="O180" s="399"/>
      <c r="P180" s="823"/>
      <c r="Q180" s="449"/>
    </row>
    <row r="181" spans="1:17" ht="21" thickBot="1">
      <c r="A181" s="473"/>
      <c r="B181" s="450"/>
      <c r="C181" s="450"/>
      <c r="D181" s="450"/>
      <c r="E181" s="450"/>
      <c r="F181" s="450"/>
      <c r="G181" s="450"/>
      <c r="H181" s="474"/>
      <c r="I181" s="474"/>
      <c r="J181" s="475" t="s">
        <v>286</v>
      </c>
      <c r="K181" s="476">
        <f>SUM(K175:K180)</f>
        <v>-34.546502695000015</v>
      </c>
      <c r="L181" s="474" t="s">
        <v>283</v>
      </c>
      <c r="M181" s="477"/>
      <c r="N181" s="450"/>
      <c r="O181" s="450"/>
      <c r="P181" s="476">
        <f>SUM(P175:P180)</f>
        <v>-2.7443210989999574</v>
      </c>
      <c r="Q181" s="478" t="s">
        <v>283</v>
      </c>
    </row>
  </sheetData>
  <phoneticPr fontId="5" type="noConversion"/>
  <printOptions horizontalCentered="1"/>
  <pageMargins left="0.39" right="0.25" top="0.36" bottom="0" header="0.38" footer="0.5"/>
  <pageSetup paperSize="9" scale="50" orientation="landscape" r:id="rId1"/>
  <headerFooter alignWithMargins="0"/>
  <rowBreaks count="3" manualBreakCount="3">
    <brk id="71" max="16" man="1"/>
    <brk id="72" max="16" man="1"/>
    <brk id="12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51"/>
      <c r="B1" s="248"/>
      <c r="C1" s="652"/>
    </row>
    <row r="2" spans="1:3" ht="20.25">
      <c r="A2" s="651"/>
      <c r="B2" s="248"/>
      <c r="C2" s="652"/>
    </row>
    <row r="3" spans="1:3" ht="20.25">
      <c r="A3" s="651"/>
      <c r="B3" s="248"/>
      <c r="C3" s="652"/>
    </row>
    <row r="4" spans="1:3" ht="20.25">
      <c r="A4" s="651"/>
      <c r="B4" s="248"/>
      <c r="C4" s="652"/>
    </row>
    <row r="5" spans="1:3" ht="20.25">
      <c r="A5" s="651"/>
      <c r="B5" s="248"/>
      <c r="C5" s="652"/>
    </row>
    <row r="6" spans="1:3" ht="20.25">
      <c r="A6" s="651"/>
      <c r="B6" s="248"/>
      <c r="C6" s="652"/>
    </row>
    <row r="7" spans="1:3" ht="20.25">
      <c r="A7" s="651"/>
      <c r="B7" s="248"/>
      <c r="C7" s="652"/>
    </row>
    <row r="8" spans="1:3" ht="20.25">
      <c r="A8" s="651"/>
      <c r="B8" s="248"/>
      <c r="C8" s="652"/>
    </row>
    <row r="9" spans="1:3" ht="20.25">
      <c r="A9" s="651"/>
      <c r="B9" s="248"/>
      <c r="C9" s="652"/>
    </row>
    <row r="10" spans="1:3" ht="20.25">
      <c r="A10" s="651"/>
      <c r="B10" s="248"/>
      <c r="C10" s="652"/>
    </row>
    <row r="11" spans="1:3" ht="20.25">
      <c r="A11" s="651"/>
      <c r="B11" s="248"/>
      <c r="C11" s="652"/>
    </row>
    <row r="12" spans="1:3" ht="20.25">
      <c r="A12" s="651"/>
      <c r="B12" s="248"/>
      <c r="C12" s="652"/>
    </row>
    <row r="13" spans="1:3" ht="20.25">
      <c r="A13" s="651"/>
      <c r="B13" s="248"/>
      <c r="C13" s="652"/>
    </row>
    <row r="14" spans="1:3" ht="20.25">
      <c r="A14" s="651"/>
      <c r="B14" s="248"/>
      <c r="C14" s="652"/>
    </row>
    <row r="15" spans="1:3" ht="20.25">
      <c r="A15" s="651"/>
      <c r="B15" s="248"/>
      <c r="C15" s="652"/>
    </row>
    <row r="16" spans="1:3" ht="20.25">
      <c r="A16" s="651"/>
      <c r="B16" s="248"/>
      <c r="C16" s="652"/>
    </row>
    <row r="17" spans="1:3" ht="20.25">
      <c r="A17" s="650"/>
      <c r="B17" s="250"/>
      <c r="C17" s="652"/>
    </row>
    <row r="18" spans="1:3" ht="20.25">
      <c r="A18" s="651"/>
      <c r="B18" s="248"/>
      <c r="C18" s="652"/>
    </row>
    <row r="19" spans="1:3" ht="20.25">
      <c r="A19" s="651"/>
      <c r="B19" s="248"/>
      <c r="C19" s="652"/>
    </row>
    <row r="20" spans="1:3" ht="20.25">
      <c r="A20" s="651"/>
      <c r="B20" s="248"/>
      <c r="C20" s="652"/>
    </row>
    <row r="21" spans="1:3" ht="20.25">
      <c r="A21" s="651"/>
      <c r="B21" s="248"/>
      <c r="C21" s="652"/>
    </row>
    <row r="22" spans="1:3" ht="20.25">
      <c r="A22" s="651"/>
      <c r="B22" s="248"/>
      <c r="C22" s="652"/>
    </row>
    <row r="23" spans="1:3" ht="20.25">
      <c r="A23" s="651"/>
      <c r="C23" s="652"/>
    </row>
    <row r="24" spans="1:3" ht="20.25">
      <c r="A24" s="651"/>
      <c r="C24" s="652"/>
    </row>
    <row r="25" spans="1:3" ht="20.25">
      <c r="A25" s="651"/>
      <c r="C25" s="652"/>
    </row>
    <row r="26" spans="1:3" ht="20.25">
      <c r="A26" s="651"/>
      <c r="B26" s="248"/>
      <c r="C26" s="652"/>
    </row>
    <row r="27" spans="1:3" ht="20.25">
      <c r="A27" s="651"/>
      <c r="B27" s="248"/>
      <c r="C27" s="652"/>
    </row>
    <row r="28" spans="1:3" ht="20.25">
      <c r="A28" s="651"/>
      <c r="B28" s="248"/>
      <c r="C28" s="652"/>
    </row>
    <row r="29" spans="1:3" ht="20.25">
      <c r="A29" s="651"/>
      <c r="B29" s="248"/>
      <c r="C29" s="652"/>
    </row>
    <row r="30" spans="1:3" ht="20.25">
      <c r="A30" s="651"/>
      <c r="B30" s="248"/>
      <c r="C30" s="652"/>
    </row>
    <row r="31" spans="1:3" ht="20.25">
      <c r="A31" s="651"/>
      <c r="B31" s="248"/>
      <c r="C31" s="652"/>
    </row>
    <row r="32" spans="1:3">
      <c r="A32" s="135"/>
      <c r="B32" s="135"/>
      <c r="C32" s="652"/>
    </row>
    <row r="33" spans="1:3">
      <c r="A33" s="135"/>
      <c r="B33" s="135"/>
      <c r="C33" s="652"/>
    </row>
    <row r="34" spans="1:3">
      <c r="A34" s="134"/>
      <c r="B34" s="134"/>
      <c r="C34" s="652"/>
    </row>
    <row r="35" spans="1:3">
      <c r="A35" s="135"/>
      <c r="B35" s="135"/>
      <c r="C35" s="652"/>
    </row>
    <row r="36" spans="1:3">
      <c r="A36" s="135"/>
      <c r="B36" s="135"/>
      <c r="C36" s="652"/>
    </row>
    <row r="37" spans="1:3">
      <c r="A37" s="135"/>
      <c r="B37" s="135"/>
      <c r="C37" s="652"/>
    </row>
    <row r="38" spans="1:3">
      <c r="A38" s="135"/>
      <c r="B38" s="135"/>
      <c r="C38" s="652"/>
    </row>
    <row r="39" spans="1:3">
      <c r="A39" s="135"/>
      <c r="B39" s="135"/>
      <c r="C39" s="652"/>
    </row>
    <row r="40" spans="1:3">
      <c r="A40" s="135"/>
      <c r="B40" s="135"/>
      <c r="C40" s="652"/>
    </row>
    <row r="41" spans="1:3">
      <c r="A41" s="135"/>
      <c r="B41" s="135"/>
      <c r="C41" s="652"/>
    </row>
    <row r="42" spans="1:3">
      <c r="A42" s="135"/>
      <c r="B42" s="135"/>
      <c r="C42" s="652"/>
    </row>
    <row r="43" spans="1:3">
      <c r="A43" s="135"/>
      <c r="B43" s="135"/>
      <c r="C43" s="652"/>
    </row>
    <row r="44" spans="1:3">
      <c r="A44" s="135"/>
      <c r="B44" s="135"/>
      <c r="C44" s="652"/>
    </row>
    <row r="45" spans="1:3" ht="14.25">
      <c r="A45" s="274"/>
      <c r="B45" s="274"/>
      <c r="C45" s="652"/>
    </row>
    <row r="46" spans="1:3">
      <c r="A46" s="135"/>
      <c r="B46" s="135"/>
      <c r="C46" s="652"/>
    </row>
    <row r="47" spans="1:3">
      <c r="A47" s="135"/>
      <c r="B47" s="135"/>
      <c r="C47" s="652"/>
    </row>
    <row r="48" spans="1:3">
      <c r="A48" s="135"/>
      <c r="B48" s="135"/>
      <c r="C48" s="652"/>
    </row>
    <row r="49" spans="1:3">
      <c r="A49" s="135"/>
      <c r="B49" s="135"/>
      <c r="C49" s="652"/>
    </row>
    <row r="50" spans="1:3">
      <c r="A50" s="135"/>
      <c r="B50" s="135"/>
      <c r="C50" s="652"/>
    </row>
    <row r="51" spans="1:3">
      <c r="A51" s="135"/>
      <c r="B51" s="135"/>
      <c r="C51" s="652"/>
    </row>
    <row r="52" spans="1:3">
      <c r="A52" s="399"/>
      <c r="B52" s="399"/>
      <c r="C52" s="652"/>
    </row>
    <row r="53" spans="1:3">
      <c r="A53" s="137"/>
      <c r="B53" s="137"/>
      <c r="C53" s="652"/>
    </row>
    <row r="54" spans="1:3">
      <c r="A54" s="399"/>
      <c r="B54" s="399"/>
      <c r="C54" s="652"/>
    </row>
    <row r="55" spans="1:3">
      <c r="A55" s="640"/>
      <c r="B55" s="640"/>
      <c r="C55" s="652"/>
    </row>
    <row r="56" spans="1:3">
      <c r="A56" s="137"/>
      <c r="B56" s="137"/>
      <c r="C56" s="652"/>
    </row>
    <row r="57" spans="1:3">
      <c r="A57" s="135"/>
      <c r="B57" s="135"/>
      <c r="C57" s="652"/>
    </row>
    <row r="58" spans="1:3">
      <c r="A58" s="135"/>
      <c r="B58" s="135"/>
      <c r="C58" s="652"/>
    </row>
    <row r="59" spans="1:3" ht="16.5">
      <c r="A59" s="280"/>
      <c r="B59" s="280"/>
      <c r="C59" s="652"/>
    </row>
    <row r="60" spans="1:3">
      <c r="A60" s="135"/>
      <c r="B60" s="135"/>
      <c r="C60" s="652"/>
    </row>
    <row r="61" spans="1:3">
      <c r="A61" s="135"/>
      <c r="B61" s="135"/>
      <c r="C61" s="652"/>
    </row>
    <row r="62" spans="1:3">
      <c r="A62" s="137"/>
      <c r="B62" s="137"/>
      <c r="C62" s="652"/>
    </row>
    <row r="63" spans="1:3">
      <c r="A63" s="137"/>
      <c r="B63" s="137"/>
      <c r="C63" s="652"/>
    </row>
    <row r="64" spans="1:3">
      <c r="A64" s="142"/>
      <c r="B64" s="142"/>
      <c r="C64" s="652"/>
    </row>
    <row r="65" spans="1:3" ht="18">
      <c r="A65" s="499"/>
      <c r="B65" s="260"/>
      <c r="C65" s="652"/>
    </row>
    <row r="66" spans="1:3" ht="18">
      <c r="A66" s="499"/>
      <c r="B66" s="260"/>
      <c r="C66" s="652"/>
    </row>
    <row r="67" spans="1:3" ht="18">
      <c r="A67" s="499"/>
      <c r="B67" s="260"/>
      <c r="C67" s="652"/>
    </row>
    <row r="68" spans="1:3" ht="18.75" thickBot="1">
      <c r="A68" s="648"/>
      <c r="B68" s="260"/>
      <c r="C68" s="638"/>
    </row>
    <row r="69" spans="1:3" ht="20.25">
      <c r="A69" s="649"/>
      <c r="B69" s="260"/>
      <c r="C69" s="638"/>
    </row>
    <row r="70" spans="1:3" ht="20.25">
      <c r="A70" s="649"/>
      <c r="B70" s="260"/>
      <c r="C70" s="638"/>
    </row>
    <row r="71" spans="1:3" ht="20.25">
      <c r="A71" s="649"/>
      <c r="B71" s="260"/>
      <c r="C71" s="638"/>
    </row>
    <row r="72" spans="1:3" ht="20.25">
      <c r="A72" s="649"/>
      <c r="B72" s="260"/>
      <c r="C72" s="638"/>
    </row>
    <row r="73" spans="1:3" ht="20.25">
      <c r="A73" s="649"/>
      <c r="B73" s="260"/>
      <c r="C73" s="638"/>
    </row>
    <row r="74" spans="1:3" ht="20.25">
      <c r="A74" s="649"/>
      <c r="B74" s="260"/>
      <c r="C74" s="638"/>
    </row>
    <row r="75" spans="1:3" ht="20.25">
      <c r="A75" s="649"/>
      <c r="B75" s="260"/>
      <c r="C75" s="638"/>
    </row>
    <row r="76" spans="1:3" ht="18.75" thickBot="1">
      <c r="A76" s="45"/>
      <c r="B76" s="260"/>
      <c r="C76" s="638"/>
    </row>
    <row r="77" spans="1:3">
      <c r="C77" s="638"/>
    </row>
    <row r="78" spans="1:3">
      <c r="C78" s="638"/>
    </row>
    <row r="79" spans="1:3" ht="18">
      <c r="B79" s="631"/>
      <c r="C79" s="638"/>
    </row>
    <row r="80" spans="1:3" ht="18">
      <c r="A80" s="637"/>
      <c r="B80" s="631"/>
      <c r="C80" s="638"/>
    </row>
    <row r="81" spans="1:3" ht="18">
      <c r="A81" s="637"/>
      <c r="B81" s="260"/>
      <c r="C81" s="638"/>
    </row>
    <row r="82" spans="1:3" ht="18">
      <c r="A82" s="637"/>
      <c r="B82" s="631"/>
      <c r="C82" s="638"/>
    </row>
    <row r="83" spans="1:3" ht="18">
      <c r="A83" s="637"/>
      <c r="B83" s="260"/>
      <c r="C83" s="638"/>
    </row>
    <row r="84" spans="1:3" ht="18">
      <c r="A84" s="637"/>
      <c r="B84" s="260"/>
      <c r="C84" s="638"/>
    </row>
    <row r="85" spans="1:3" ht="18">
      <c r="A85" s="637"/>
      <c r="B85" s="260"/>
      <c r="C85" s="638"/>
    </row>
    <row r="86" spans="1:3" ht="18">
      <c r="A86" s="637"/>
      <c r="B86" s="260"/>
      <c r="C86" s="638"/>
    </row>
    <row r="87" spans="1:3" ht="18">
      <c r="A87" s="637"/>
      <c r="B87" s="631"/>
      <c r="C87" s="638"/>
    </row>
    <row r="88" spans="1:3" ht="18">
      <c r="A88" s="637"/>
      <c r="B88" s="260"/>
      <c r="C88" s="638"/>
    </row>
    <row r="89" spans="1:3" ht="18">
      <c r="A89" s="643"/>
      <c r="B89" s="635"/>
      <c r="C89" s="638"/>
    </row>
    <row r="90" spans="1:3" ht="18">
      <c r="A90" s="637"/>
      <c r="B90" s="260"/>
      <c r="C90" s="638"/>
    </row>
    <row r="91" spans="1:3" ht="18">
      <c r="A91" s="637"/>
      <c r="B91" s="260"/>
      <c r="C91" s="638"/>
    </row>
    <row r="92" spans="1:3" ht="18">
      <c r="A92" s="230"/>
      <c r="B92" s="242"/>
      <c r="C92" s="638"/>
    </row>
    <row r="93" spans="1:3" ht="16.5">
      <c r="A93" s="636"/>
      <c r="B93" s="280"/>
      <c r="C93" s="638"/>
    </row>
    <row r="94" spans="1:3" ht="18">
      <c r="A94" s="637"/>
      <c r="C94" s="638"/>
    </row>
    <row r="95" spans="1:3" ht="18">
      <c r="A95" s="637"/>
      <c r="B95" s="260"/>
      <c r="C95" s="638"/>
    </row>
    <row r="96" spans="1:3" ht="18">
      <c r="A96" s="637"/>
      <c r="B96" s="260"/>
      <c r="C96" s="638"/>
    </row>
    <row r="97" spans="1:3" ht="18">
      <c r="A97" s="637"/>
      <c r="B97" s="260"/>
      <c r="C97" s="638"/>
    </row>
    <row r="98" spans="1:3" ht="16.5">
      <c r="A98" s="636"/>
      <c r="B98" s="280"/>
      <c r="C98" s="638"/>
    </row>
    <row r="99" spans="1:3" ht="16.5">
      <c r="A99" s="636"/>
      <c r="B99" s="280"/>
      <c r="C99" s="638"/>
    </row>
    <row r="100" spans="1:3" ht="16.5">
      <c r="A100" s="636"/>
      <c r="B100" s="280"/>
      <c r="C100" s="638"/>
    </row>
    <row r="101" spans="1:3" ht="16.5">
      <c r="A101" s="636"/>
      <c r="B101" s="280"/>
      <c r="C101" s="638"/>
    </row>
    <row r="102" spans="1:3" ht="16.5">
      <c r="A102" s="636"/>
      <c r="B102" s="280"/>
      <c r="C102" s="638"/>
    </row>
    <row r="103" spans="1:3" ht="16.5">
      <c r="A103" s="636"/>
      <c r="B103" s="280"/>
      <c r="C103" s="638"/>
    </row>
    <row r="104" spans="1:3" ht="16.5">
      <c r="A104" s="636"/>
      <c r="B104" s="280"/>
      <c r="C104" s="638"/>
    </row>
    <row r="105" spans="1:3" ht="16.5">
      <c r="A105" s="636"/>
      <c r="B105" s="280"/>
      <c r="C105" s="638"/>
    </row>
    <row r="106" spans="1:3" ht="16.5">
      <c r="A106" s="636"/>
      <c r="B106" s="280"/>
      <c r="C106" s="638"/>
    </row>
    <row r="107" spans="1:3" ht="16.5">
      <c r="A107" s="636"/>
      <c r="B107" s="634"/>
      <c r="C107" s="638"/>
    </row>
    <row r="108" spans="1:3" ht="16.5">
      <c r="A108" s="636"/>
      <c r="B108" s="634"/>
      <c r="C108" s="638"/>
    </row>
    <row r="109" spans="1:3" ht="16.5">
      <c r="A109" s="636"/>
      <c r="B109" s="634"/>
      <c r="C109" s="638"/>
    </row>
    <row r="110" spans="1:3" ht="16.5">
      <c r="A110" s="636"/>
      <c r="B110" s="634"/>
      <c r="C110" s="638"/>
    </row>
    <row r="111" spans="1:3" ht="16.5">
      <c r="A111" s="636"/>
      <c r="B111" s="634"/>
      <c r="C111" s="638"/>
    </row>
    <row r="112" spans="1:3" ht="16.5">
      <c r="A112" s="636"/>
      <c r="B112" s="634"/>
      <c r="C112" s="638"/>
    </row>
    <row r="113" spans="1:4" ht="16.5">
      <c r="A113" s="636"/>
      <c r="B113" s="634"/>
      <c r="C113" s="638"/>
    </row>
    <row r="114" spans="1:4" ht="18">
      <c r="A114" s="644"/>
      <c r="B114" s="633"/>
      <c r="C114" s="638"/>
    </row>
    <row r="115" spans="1:4">
      <c r="A115" s="645"/>
      <c r="B115" s="17"/>
      <c r="C115" s="638"/>
      <c r="D115" s="17"/>
    </row>
    <row r="116" spans="1:4">
      <c r="A116" s="645"/>
      <c r="B116" s="35"/>
      <c r="C116" s="638"/>
      <c r="D116" s="17"/>
    </row>
    <row r="117" spans="1:4">
      <c r="A117" s="645"/>
      <c r="B117" s="35"/>
      <c r="C117" s="638"/>
      <c r="D117" s="17"/>
    </row>
    <row r="118" spans="1:4">
      <c r="A118" s="645"/>
      <c r="B118" s="35"/>
      <c r="C118" s="638"/>
      <c r="D118" s="17"/>
    </row>
    <row r="119" spans="1:4">
      <c r="A119" s="645"/>
      <c r="B119" s="35"/>
      <c r="C119" s="638"/>
      <c r="D119" s="17"/>
    </row>
    <row r="120" spans="1:4">
      <c r="A120" s="19"/>
      <c r="B120" s="400"/>
      <c r="C120" s="638"/>
      <c r="D120" s="17"/>
    </row>
    <row r="121" spans="1:4">
      <c r="A121" s="19"/>
      <c r="B121" s="84"/>
      <c r="C121" s="638"/>
      <c r="D121" s="17"/>
    </row>
    <row r="122" spans="1:4">
      <c r="A122" s="92"/>
      <c r="B122" s="17"/>
      <c r="C122" s="638"/>
      <c r="D122" s="17"/>
    </row>
    <row r="123" spans="1:4" ht="16.5">
      <c r="A123" s="106"/>
      <c r="B123" s="280"/>
      <c r="C123" s="638"/>
    </row>
    <row r="124" spans="1:4">
      <c r="A124" s="106"/>
      <c r="B124" s="17"/>
      <c r="C124" s="638"/>
    </row>
    <row r="125" spans="1:4">
      <c r="A125" s="18"/>
      <c r="B125" s="17"/>
      <c r="C125" s="638"/>
    </row>
    <row r="126" spans="1:4">
      <c r="A126" s="106"/>
      <c r="B126" s="17"/>
      <c r="C126" s="638"/>
    </row>
    <row r="127" spans="1:4" ht="16.5">
      <c r="A127" s="641"/>
      <c r="B127" s="17"/>
      <c r="C127" s="638"/>
    </row>
    <row r="128" spans="1:4" ht="16.5">
      <c r="A128" s="641"/>
      <c r="B128" s="280"/>
      <c r="C128" s="638"/>
    </row>
    <row r="129" spans="1:3" ht="16.5">
      <c r="A129" s="641"/>
      <c r="B129" s="280"/>
      <c r="C129" s="638"/>
    </row>
    <row r="130" spans="1:3" ht="16.5">
      <c r="A130" s="641"/>
      <c r="B130" s="280"/>
      <c r="C130" s="638"/>
    </row>
    <row r="131" spans="1:3" ht="16.5">
      <c r="A131" s="641"/>
      <c r="B131" s="280"/>
      <c r="C131" s="638"/>
    </row>
    <row r="132" spans="1:3" ht="16.5">
      <c r="A132" s="641"/>
      <c r="B132" s="280"/>
      <c r="C132" s="638"/>
    </row>
    <row r="133" spans="1:3" ht="16.5">
      <c r="A133" s="641"/>
      <c r="B133" s="280"/>
      <c r="C133" s="638"/>
    </row>
    <row r="134" spans="1:3" ht="16.5">
      <c r="A134" s="641"/>
      <c r="B134" s="634"/>
      <c r="C134" s="638"/>
    </row>
    <row r="135" spans="1:3" ht="16.5">
      <c r="A135" s="641"/>
      <c r="B135" s="280"/>
      <c r="C135" s="638"/>
    </row>
    <row r="136" spans="1:3" ht="16.5">
      <c r="A136" s="641"/>
      <c r="B136" s="280"/>
      <c r="C136" s="638"/>
    </row>
    <row r="137" spans="1:3" ht="16.5">
      <c r="A137" s="646"/>
      <c r="B137" s="393"/>
      <c r="C137" s="638"/>
    </row>
    <row r="138" spans="1:3" ht="16.5">
      <c r="A138" s="641"/>
      <c r="B138" s="280"/>
      <c r="C138" s="638"/>
    </row>
    <row r="139" spans="1:3" ht="16.5">
      <c r="A139" s="641"/>
      <c r="B139" s="280"/>
      <c r="C139" s="638"/>
    </row>
    <row r="140" spans="1:3" ht="16.5">
      <c r="A140" s="641"/>
      <c r="B140" s="280"/>
      <c r="C140" s="638"/>
    </row>
    <row r="141" spans="1:3" ht="16.5">
      <c r="A141" s="641"/>
      <c r="B141" s="280"/>
      <c r="C141" s="638"/>
    </row>
    <row r="142" spans="1:3" ht="16.5">
      <c r="A142" s="641"/>
      <c r="B142" s="280"/>
      <c r="C142" s="638"/>
    </row>
    <row r="143" spans="1:3" ht="16.5">
      <c r="A143" s="641"/>
      <c r="B143" s="280"/>
      <c r="C143" s="638"/>
    </row>
    <row r="144" spans="1:3" ht="16.5">
      <c r="A144" s="646"/>
      <c r="B144" s="393"/>
      <c r="C144" s="638"/>
    </row>
    <row r="145" spans="1:3" ht="16.5">
      <c r="A145" s="641"/>
      <c r="B145" s="280"/>
      <c r="C145" s="638"/>
    </row>
    <row r="146" spans="1:3" ht="16.5">
      <c r="A146" s="641"/>
      <c r="B146" s="280"/>
      <c r="C146" s="638"/>
    </row>
    <row r="147" spans="1:3" ht="16.5">
      <c r="A147" s="641"/>
      <c r="B147" s="280"/>
      <c r="C147" s="638"/>
    </row>
    <row r="148" spans="1:3" ht="16.5">
      <c r="A148" s="641"/>
      <c r="B148" s="634"/>
      <c r="C148" s="638"/>
    </row>
    <row r="149" spans="1:3" ht="16.5">
      <c r="A149" s="641"/>
      <c r="B149" s="280"/>
      <c r="C149" s="638"/>
    </row>
    <row r="150" spans="1:3" ht="16.5">
      <c r="A150" s="641"/>
      <c r="B150" s="280"/>
      <c r="C150" s="638"/>
    </row>
    <row r="151" spans="1:3" ht="16.5">
      <c r="A151" s="641"/>
      <c r="B151" s="280"/>
      <c r="C151" s="638"/>
    </row>
    <row r="152" spans="1:3" ht="16.5">
      <c r="A152" s="647"/>
      <c r="B152" s="269"/>
      <c r="C152" s="638"/>
    </row>
    <row r="153" spans="1:3" ht="16.5">
      <c r="A153" s="647"/>
      <c r="B153" s="269"/>
      <c r="C153" s="639"/>
    </row>
    <row r="154" spans="1:3" ht="16.5">
      <c r="A154" s="647"/>
      <c r="B154" s="269"/>
      <c r="C154" s="639"/>
    </row>
    <row r="155" spans="1:3" ht="16.5">
      <c r="A155" s="641"/>
      <c r="B155" s="280"/>
      <c r="C155" s="639"/>
    </row>
    <row r="156" spans="1:3" ht="16.5">
      <c r="A156" s="641"/>
      <c r="B156" s="280"/>
      <c r="C156" s="639"/>
    </row>
    <row r="157" spans="1:3" ht="16.5">
      <c r="A157" s="641"/>
      <c r="B157" s="280"/>
      <c r="C157" s="639"/>
    </row>
    <row r="158" spans="1:3" ht="16.5">
      <c r="A158" s="641"/>
      <c r="B158" s="280"/>
      <c r="C158" s="639"/>
    </row>
    <row r="159" spans="1:3" ht="16.5">
      <c r="A159" s="641"/>
      <c r="B159" s="280"/>
      <c r="C159" s="639"/>
    </row>
    <row r="160" spans="1:3" ht="16.5">
      <c r="A160" s="641"/>
      <c r="B160" s="280"/>
      <c r="C160" s="639"/>
    </row>
    <row r="161" spans="1:3" ht="16.5">
      <c r="A161" s="641"/>
      <c r="B161" s="280"/>
      <c r="C161" s="639"/>
    </row>
    <row r="162" spans="1:3" ht="16.5">
      <c r="A162" s="641"/>
      <c r="B162" s="280"/>
      <c r="C162" s="639"/>
    </row>
    <row r="163" spans="1:3" ht="16.5">
      <c r="A163" s="647"/>
      <c r="B163" s="269"/>
      <c r="C163" s="639"/>
    </row>
    <row r="164" spans="1:3" ht="16.5">
      <c r="A164" s="647"/>
      <c r="B164" s="269"/>
      <c r="C164" s="639"/>
    </row>
    <row r="165" spans="1:3" ht="16.5">
      <c r="A165" s="647"/>
      <c r="B165" s="269"/>
      <c r="C165" s="639"/>
    </row>
    <row r="166" spans="1:3" ht="16.5">
      <c r="A166" s="647"/>
      <c r="B166" s="269"/>
      <c r="C166" s="639"/>
    </row>
    <row r="167" spans="1:3" ht="16.5">
      <c r="A167" s="647"/>
      <c r="B167" s="269"/>
      <c r="C167" s="639"/>
    </row>
    <row r="168" spans="1:3" ht="16.5">
      <c r="A168" s="647"/>
      <c r="B168" s="269"/>
      <c r="C168" s="639"/>
    </row>
    <row r="169" spans="1:3" ht="16.5">
      <c r="A169" s="647"/>
      <c r="B169" s="269"/>
      <c r="C169" s="639"/>
    </row>
    <row r="170" spans="1:3" ht="18">
      <c r="A170" s="642"/>
      <c r="B170" s="260"/>
      <c r="C170" s="639"/>
    </row>
    <row r="171" spans="1:3" ht="18">
      <c r="A171" s="642"/>
      <c r="B171" s="260"/>
      <c r="C171" s="639"/>
    </row>
    <row r="172" spans="1:3" ht="18">
      <c r="A172" s="642"/>
      <c r="B172" s="260"/>
      <c r="C172" s="639"/>
    </row>
    <row r="173" spans="1:3" ht="16.5">
      <c r="A173" s="647"/>
      <c r="B173" s="269"/>
      <c r="C173" s="639"/>
    </row>
    <row r="174" spans="1:3">
      <c r="A174" s="17"/>
      <c r="B174" s="399"/>
      <c r="C174" s="639"/>
    </row>
    <row r="175" spans="1:3">
      <c r="A175" s="17"/>
      <c r="B175" s="399"/>
      <c r="C175" s="17"/>
    </row>
    <row r="176" spans="1:3">
      <c r="B176" s="372"/>
    </row>
    <row r="177" spans="2:2">
      <c r="B177" s="372"/>
    </row>
    <row r="178" spans="2:2">
      <c r="B178" s="372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4"/>
  <sheetViews>
    <sheetView topLeftCell="A10" zoomScale="70" zoomScaleNormal="70" zoomScaleSheetLayoutView="70" workbookViewId="0">
      <selection activeCell="M11" sqref="M11"/>
    </sheetView>
  </sheetViews>
  <sheetFormatPr defaultRowHeight="12.75"/>
  <cols>
    <col min="1" max="1" width="7.42578125" style="372" customWidth="1"/>
    <col min="2" max="2" width="30.42578125" style="372" customWidth="1"/>
    <col min="3" max="3" width="13.28515625" style="372" customWidth="1"/>
    <col min="4" max="4" width="9" style="372" customWidth="1"/>
    <col min="5" max="5" width="16.5703125" style="372" customWidth="1"/>
    <col min="6" max="6" width="10.85546875" style="372" customWidth="1"/>
    <col min="7" max="7" width="20.28515625" style="372" customWidth="1"/>
    <col min="8" max="8" width="13.42578125" style="372" customWidth="1"/>
    <col min="9" max="9" width="11.85546875" style="372" customWidth="1"/>
    <col min="10" max="10" width="16.28515625" style="372" customWidth="1"/>
    <col min="11" max="11" width="20" style="540" customWidth="1"/>
    <col min="12" max="12" width="13.42578125" style="372" customWidth="1"/>
    <col min="13" max="13" width="16.28515625" style="372" customWidth="1"/>
    <col min="14" max="14" width="12.140625" style="372" customWidth="1"/>
    <col min="15" max="15" width="15.28515625" style="372" customWidth="1"/>
    <col min="16" max="16" width="18.7109375" style="540" customWidth="1"/>
    <col min="17" max="17" width="29.42578125" style="372" customWidth="1"/>
    <col min="18" max="19" width="9.140625" style="372" hidden="1" customWidth="1"/>
    <col min="20" max="16384" width="9.140625" style="372"/>
  </cols>
  <sheetData>
    <row r="1" spans="1:17" s="82" customFormat="1" ht="11.25" customHeight="1">
      <c r="A1" s="15" t="s">
        <v>210</v>
      </c>
      <c r="K1" s="810"/>
      <c r="P1" s="810" t="str">
        <f>NDPL!$Q$1</f>
        <v>MARCH-2024</v>
      </c>
      <c r="Q1" s="623"/>
    </row>
    <row r="2" spans="1:17" s="82" customFormat="1" ht="11.25" customHeight="1">
      <c r="A2" s="15" t="s">
        <v>211</v>
      </c>
      <c r="K2" s="810"/>
      <c r="P2" s="810"/>
    </row>
    <row r="3" spans="1:17" s="82" customFormat="1" ht="11.25" customHeight="1">
      <c r="A3" s="15" t="s">
        <v>140</v>
      </c>
      <c r="K3" s="810"/>
      <c r="P3" s="810"/>
    </row>
    <row r="4" spans="1:17" s="82" customFormat="1" ht="11.25" customHeight="1" thickBot="1">
      <c r="A4" s="624" t="s">
        <v>173</v>
      </c>
      <c r="G4" s="84"/>
      <c r="H4" s="84"/>
      <c r="I4" s="621" t="s">
        <v>347</v>
      </c>
      <c r="J4" s="84"/>
      <c r="K4" s="832"/>
      <c r="L4" s="84"/>
      <c r="M4" s="84"/>
      <c r="N4" s="621" t="s">
        <v>348</v>
      </c>
      <c r="O4" s="84"/>
      <c r="P4" s="832"/>
    </row>
    <row r="5" spans="1:17" ht="36.75" customHeight="1" thickTop="1" thickBot="1">
      <c r="A5" s="415" t="s">
        <v>8</v>
      </c>
      <c r="B5" s="416" t="s">
        <v>9</v>
      </c>
      <c r="C5" s="417" t="s">
        <v>1</v>
      </c>
      <c r="D5" s="417" t="s">
        <v>2</v>
      </c>
      <c r="E5" s="417" t="s">
        <v>3</v>
      </c>
      <c r="F5" s="417" t="s">
        <v>10</v>
      </c>
      <c r="G5" s="415" t="str">
        <f>NDPL!G5</f>
        <v>FINAL READING 31/03/2024</v>
      </c>
      <c r="H5" s="417" t="str">
        <f>NDPL!H5</f>
        <v>INTIAL READING 01/03/2024</v>
      </c>
      <c r="I5" s="417" t="s">
        <v>4</v>
      </c>
      <c r="J5" s="417" t="s">
        <v>5</v>
      </c>
      <c r="K5" s="833" t="s">
        <v>6</v>
      </c>
      <c r="L5" s="415" t="str">
        <f>NDPL!G5</f>
        <v>FINAL READING 31/03/2024</v>
      </c>
      <c r="M5" s="417" t="str">
        <f>NDPL!H5</f>
        <v>INTIAL READING 01/03/2024</v>
      </c>
      <c r="N5" s="417" t="s">
        <v>4</v>
      </c>
      <c r="O5" s="417" t="s">
        <v>5</v>
      </c>
      <c r="P5" s="833" t="s">
        <v>6</v>
      </c>
      <c r="Q5" s="433" t="s">
        <v>266</v>
      </c>
    </row>
    <row r="6" spans="1:17" ht="2.25" hidden="1" customHeight="1" thickTop="1" thickBot="1"/>
    <row r="7" spans="1:17" ht="16.5" customHeight="1" thickTop="1">
      <c r="A7" s="236"/>
      <c r="B7" s="237" t="s">
        <v>141</v>
      </c>
      <c r="C7" s="238"/>
      <c r="D7" s="32"/>
      <c r="E7" s="32"/>
      <c r="F7" s="32"/>
      <c r="G7" s="25"/>
      <c r="H7" s="381"/>
      <c r="I7" s="381"/>
      <c r="J7" s="381"/>
      <c r="K7" s="826"/>
      <c r="L7" s="382"/>
      <c r="M7" s="381"/>
      <c r="N7" s="381"/>
      <c r="O7" s="381"/>
      <c r="P7" s="837"/>
      <c r="Q7" s="437"/>
    </row>
    <row r="8" spans="1:17" ht="16.5" customHeight="1">
      <c r="A8" s="226">
        <v>1</v>
      </c>
      <c r="B8" s="259" t="s">
        <v>142</v>
      </c>
      <c r="C8" s="260">
        <v>4865170</v>
      </c>
      <c r="D8" s="101" t="s">
        <v>12</v>
      </c>
      <c r="E8" s="84" t="s">
        <v>300</v>
      </c>
      <c r="F8" s="269">
        <v>1000</v>
      </c>
      <c r="G8" s="284">
        <v>997800</v>
      </c>
      <c r="H8" s="285">
        <v>997800</v>
      </c>
      <c r="I8" s="269">
        <f t="shared" ref="I8:I19" si="0">G8-H8</f>
        <v>0</v>
      </c>
      <c r="J8" s="269">
        <f t="shared" ref="J8:J13" si="1">$F8*I8</f>
        <v>0</v>
      </c>
      <c r="K8" s="821">
        <f t="shared" ref="K8:K13" si="2">J8/1000000</f>
        <v>0</v>
      </c>
      <c r="L8" s="284">
        <v>985652</v>
      </c>
      <c r="M8" s="285">
        <v>986091</v>
      </c>
      <c r="N8" s="269">
        <f t="shared" ref="N8:N17" si="3">L8-M8</f>
        <v>-439</v>
      </c>
      <c r="O8" s="269">
        <f t="shared" ref="O8:O13" si="4">$F8*N8</f>
        <v>-439000</v>
      </c>
      <c r="P8" s="843">
        <f t="shared" ref="P8:P13" si="5">O8/1000000</f>
        <v>-0.439</v>
      </c>
      <c r="Q8" s="384"/>
    </row>
    <row r="9" spans="1:17" ht="16.5" customHeight="1">
      <c r="A9" s="226">
        <v>2</v>
      </c>
      <c r="B9" s="259" t="s">
        <v>143</v>
      </c>
      <c r="C9" s="260">
        <v>4864887</v>
      </c>
      <c r="D9" s="101" t="s">
        <v>12</v>
      </c>
      <c r="E9" s="84" t="s">
        <v>300</v>
      </c>
      <c r="F9" s="269">
        <v>1000</v>
      </c>
      <c r="G9" s="284">
        <v>998503</v>
      </c>
      <c r="H9" s="285">
        <v>998503</v>
      </c>
      <c r="I9" s="269">
        <f t="shared" si="0"/>
        <v>0</v>
      </c>
      <c r="J9" s="269">
        <f>$F9*I9</f>
        <v>0</v>
      </c>
      <c r="K9" s="821">
        <f>J9/1000000</f>
        <v>0</v>
      </c>
      <c r="L9" s="284">
        <v>997223</v>
      </c>
      <c r="M9" s="285">
        <v>997403</v>
      </c>
      <c r="N9" s="269">
        <f t="shared" si="3"/>
        <v>-180</v>
      </c>
      <c r="O9" s="269">
        <f>$F9*N9</f>
        <v>-180000</v>
      </c>
      <c r="P9" s="843">
        <f>O9/1000000</f>
        <v>-0.18</v>
      </c>
      <c r="Q9" s="388"/>
    </row>
    <row r="10" spans="1:17" ht="16.5" customHeight="1">
      <c r="A10" s="226">
        <v>3</v>
      </c>
      <c r="B10" s="259" t="s">
        <v>144</v>
      </c>
      <c r="C10" s="260">
        <v>4864799</v>
      </c>
      <c r="D10" s="101" t="s">
        <v>12</v>
      </c>
      <c r="E10" s="84" t="s">
        <v>300</v>
      </c>
      <c r="F10" s="269">
        <v>200</v>
      </c>
      <c r="G10" s="284">
        <v>999383</v>
      </c>
      <c r="H10" s="285">
        <v>999383</v>
      </c>
      <c r="I10" s="269">
        <f>G10-H10</f>
        <v>0</v>
      </c>
      <c r="J10" s="269">
        <f>$F10*I10</f>
        <v>0</v>
      </c>
      <c r="K10" s="821">
        <f>J10/1000000</f>
        <v>0</v>
      </c>
      <c r="L10" s="284">
        <v>961008</v>
      </c>
      <c r="M10" s="285">
        <v>962083</v>
      </c>
      <c r="N10" s="269">
        <f>L10-M10</f>
        <v>-1075</v>
      </c>
      <c r="O10" s="269">
        <f>$F10*N10</f>
        <v>-215000</v>
      </c>
      <c r="P10" s="843">
        <f>O10/1000000</f>
        <v>-0.215</v>
      </c>
      <c r="Q10" s="385"/>
    </row>
    <row r="11" spans="1:17" ht="16.5" customHeight="1">
      <c r="A11" s="226">
        <v>4</v>
      </c>
      <c r="B11" s="259" t="s">
        <v>145</v>
      </c>
      <c r="C11" s="260">
        <v>4865127</v>
      </c>
      <c r="D11" s="101" t="s">
        <v>12</v>
      </c>
      <c r="E11" s="84" t="s">
        <v>300</v>
      </c>
      <c r="F11" s="269">
        <v>1333.33</v>
      </c>
      <c r="G11" s="284">
        <v>999792</v>
      </c>
      <c r="H11" s="285">
        <v>999792</v>
      </c>
      <c r="I11" s="269">
        <f t="shared" si="0"/>
        <v>0</v>
      </c>
      <c r="J11" s="269">
        <f t="shared" si="1"/>
        <v>0</v>
      </c>
      <c r="K11" s="821">
        <f t="shared" si="2"/>
        <v>0</v>
      </c>
      <c r="L11" s="284">
        <v>995417</v>
      </c>
      <c r="M11" s="285">
        <v>995403</v>
      </c>
      <c r="N11" s="269">
        <f t="shared" si="3"/>
        <v>14</v>
      </c>
      <c r="O11" s="269">
        <f t="shared" si="4"/>
        <v>18666.62</v>
      </c>
      <c r="P11" s="843">
        <f t="shared" si="5"/>
        <v>1.8666619999999998E-2</v>
      </c>
      <c r="Q11" s="653"/>
    </row>
    <row r="12" spans="1:17" ht="16.5" customHeight="1">
      <c r="A12" s="226">
        <v>5</v>
      </c>
      <c r="B12" s="259" t="s">
        <v>146</v>
      </c>
      <c r="C12" s="260">
        <v>4865177</v>
      </c>
      <c r="D12" s="101" t="s">
        <v>12</v>
      </c>
      <c r="E12" s="84" t="s">
        <v>300</v>
      </c>
      <c r="F12" s="269">
        <v>1500</v>
      </c>
      <c r="G12" s="284">
        <v>997312</v>
      </c>
      <c r="H12" s="285">
        <v>997312</v>
      </c>
      <c r="I12" s="269">
        <f t="shared" si="0"/>
        <v>0</v>
      </c>
      <c r="J12" s="269">
        <f t="shared" si="1"/>
        <v>0</v>
      </c>
      <c r="K12" s="821">
        <f t="shared" si="2"/>
        <v>0</v>
      </c>
      <c r="L12" s="284">
        <v>996958</v>
      </c>
      <c r="M12" s="285">
        <v>997056</v>
      </c>
      <c r="N12" s="269">
        <f t="shared" si="3"/>
        <v>-98</v>
      </c>
      <c r="O12" s="269">
        <f t="shared" si="4"/>
        <v>-147000</v>
      </c>
      <c r="P12" s="843">
        <f t="shared" si="5"/>
        <v>-0.14699999999999999</v>
      </c>
      <c r="Q12" s="608"/>
    </row>
    <row r="13" spans="1:17" ht="16.5" customHeight="1">
      <c r="A13" s="226">
        <v>6</v>
      </c>
      <c r="B13" s="259" t="s">
        <v>147</v>
      </c>
      <c r="C13" s="260">
        <v>4865111</v>
      </c>
      <c r="D13" s="101" t="s">
        <v>12</v>
      </c>
      <c r="E13" s="84" t="s">
        <v>300</v>
      </c>
      <c r="F13" s="269">
        <v>1333.33</v>
      </c>
      <c r="G13" s="284">
        <v>10342</v>
      </c>
      <c r="H13" s="285">
        <v>10342</v>
      </c>
      <c r="I13" s="269">
        <f t="shared" si="0"/>
        <v>0</v>
      </c>
      <c r="J13" s="269">
        <f t="shared" si="1"/>
        <v>0</v>
      </c>
      <c r="K13" s="821">
        <f t="shared" si="2"/>
        <v>0</v>
      </c>
      <c r="L13" s="284">
        <v>17725</v>
      </c>
      <c r="M13" s="285">
        <v>17867</v>
      </c>
      <c r="N13" s="269">
        <f t="shared" si="3"/>
        <v>-142</v>
      </c>
      <c r="O13" s="269">
        <f t="shared" si="4"/>
        <v>-189332.86</v>
      </c>
      <c r="P13" s="843">
        <f t="shared" si="5"/>
        <v>-0.18933285999999999</v>
      </c>
      <c r="Q13" s="385"/>
    </row>
    <row r="14" spans="1:17" ht="16.5" customHeight="1">
      <c r="A14" s="226">
        <v>7</v>
      </c>
      <c r="B14" s="259" t="s">
        <v>148</v>
      </c>
      <c r="C14" s="260">
        <v>4865160</v>
      </c>
      <c r="D14" s="101" t="s">
        <v>12</v>
      </c>
      <c r="E14" s="84" t="s">
        <v>300</v>
      </c>
      <c r="F14" s="269">
        <v>1000</v>
      </c>
      <c r="G14" s="284">
        <v>994424</v>
      </c>
      <c r="H14" s="285">
        <v>994424</v>
      </c>
      <c r="I14" s="269">
        <f>G14-H14</f>
        <v>0</v>
      </c>
      <c r="J14" s="269">
        <f>$F14*I14</f>
        <v>0</v>
      </c>
      <c r="K14" s="821">
        <f>J14/1000000</f>
        <v>0</v>
      </c>
      <c r="L14" s="284">
        <v>994229</v>
      </c>
      <c r="M14" s="285">
        <v>994453</v>
      </c>
      <c r="N14" s="269">
        <f>L14-M14</f>
        <v>-224</v>
      </c>
      <c r="O14" s="269">
        <f>$F14*N14</f>
        <v>-224000</v>
      </c>
      <c r="P14" s="843">
        <f>O14/1000000</f>
        <v>-0.224</v>
      </c>
      <c r="Q14" s="384"/>
    </row>
    <row r="15" spans="1:17" ht="16.5" customHeight="1">
      <c r="A15" s="226">
        <v>8</v>
      </c>
      <c r="B15" s="783" t="s">
        <v>149</v>
      </c>
      <c r="C15" s="260">
        <v>4865157</v>
      </c>
      <c r="D15" s="101" t="s">
        <v>12</v>
      </c>
      <c r="E15" s="84" t="s">
        <v>300</v>
      </c>
      <c r="F15" s="269">
        <v>1000</v>
      </c>
      <c r="G15" s="284">
        <v>990600</v>
      </c>
      <c r="H15" s="285">
        <v>990600</v>
      </c>
      <c r="I15" s="269">
        <f t="shared" si="0"/>
        <v>0</v>
      </c>
      <c r="J15" s="269">
        <f>$F15*I15</f>
        <v>0</v>
      </c>
      <c r="K15" s="821">
        <f>J15/1000000</f>
        <v>0</v>
      </c>
      <c r="L15" s="284">
        <v>984522</v>
      </c>
      <c r="M15" s="285">
        <v>984733</v>
      </c>
      <c r="N15" s="269">
        <f t="shared" si="3"/>
        <v>-211</v>
      </c>
      <c r="O15" s="269">
        <f>$F15*N15</f>
        <v>-211000</v>
      </c>
      <c r="P15" s="843">
        <f>O15/1000000</f>
        <v>-0.21099999999999999</v>
      </c>
      <c r="Q15" s="385"/>
    </row>
    <row r="16" spans="1:17" ht="16.5" customHeight="1">
      <c r="A16" s="226">
        <v>9</v>
      </c>
      <c r="B16" s="259" t="s">
        <v>150</v>
      </c>
      <c r="C16" s="260">
        <v>4865179</v>
      </c>
      <c r="D16" s="101" t="s">
        <v>12</v>
      </c>
      <c r="E16" s="84" t="s">
        <v>300</v>
      </c>
      <c r="F16" s="269">
        <v>800</v>
      </c>
      <c r="G16" s="284">
        <v>999990</v>
      </c>
      <c r="H16" s="285">
        <v>999990</v>
      </c>
      <c r="I16" s="269">
        <f>G16-H16</f>
        <v>0</v>
      </c>
      <c r="J16" s="269">
        <f>$F16*I16</f>
        <v>0</v>
      </c>
      <c r="K16" s="821">
        <f>J16/1000000</f>
        <v>0</v>
      </c>
      <c r="L16" s="284">
        <v>996362</v>
      </c>
      <c r="M16" s="285">
        <v>996872</v>
      </c>
      <c r="N16" s="269">
        <f>L16-M16</f>
        <v>-510</v>
      </c>
      <c r="O16" s="269">
        <f>$F16*N16</f>
        <v>-408000</v>
      </c>
      <c r="P16" s="843">
        <f>O16/1000000</f>
        <v>-0.40799999999999997</v>
      </c>
      <c r="Q16" s="384"/>
    </row>
    <row r="17" spans="1:17" ht="16.5" customHeight="1">
      <c r="A17" s="226">
        <v>10</v>
      </c>
      <c r="B17" s="259" t="s">
        <v>423</v>
      </c>
      <c r="C17" s="260">
        <v>4865130</v>
      </c>
      <c r="D17" s="101" t="s">
        <v>12</v>
      </c>
      <c r="E17" s="84" t="s">
        <v>300</v>
      </c>
      <c r="F17" s="269">
        <v>1333.33</v>
      </c>
      <c r="G17" s="284">
        <v>988541</v>
      </c>
      <c r="H17" s="285">
        <v>988541</v>
      </c>
      <c r="I17" s="269">
        <f t="shared" si="0"/>
        <v>0</v>
      </c>
      <c r="J17" s="269">
        <f>$F17*I17</f>
        <v>0</v>
      </c>
      <c r="K17" s="821">
        <f>J17/1000000</f>
        <v>0</v>
      </c>
      <c r="L17" s="284">
        <v>264879</v>
      </c>
      <c r="M17" s="285">
        <v>264912</v>
      </c>
      <c r="N17" s="269">
        <f t="shared" si="3"/>
        <v>-33</v>
      </c>
      <c r="O17" s="269">
        <f>$F17*N17</f>
        <v>-43999.89</v>
      </c>
      <c r="P17" s="843">
        <f>O17/1000000</f>
        <v>-4.399989E-2</v>
      </c>
      <c r="Q17" s="388"/>
    </row>
    <row r="18" spans="1:17" ht="16.5" customHeight="1">
      <c r="A18" s="226"/>
      <c r="B18" s="261" t="s">
        <v>440</v>
      </c>
      <c r="C18" s="260"/>
      <c r="D18" s="101"/>
      <c r="E18" s="101"/>
      <c r="F18" s="269"/>
      <c r="G18" s="284"/>
      <c r="H18" s="285"/>
      <c r="I18" s="269"/>
      <c r="J18" s="269"/>
      <c r="K18" s="834"/>
      <c r="L18" s="284"/>
      <c r="M18" s="285"/>
      <c r="N18" s="269"/>
      <c r="O18" s="269"/>
      <c r="P18" s="844"/>
      <c r="Q18" s="385"/>
    </row>
    <row r="19" spans="1:17" ht="16.5" customHeight="1">
      <c r="A19" s="226">
        <v>11</v>
      </c>
      <c r="B19" s="259" t="s">
        <v>14</v>
      </c>
      <c r="C19" s="260">
        <v>4864786</v>
      </c>
      <c r="D19" s="101" t="s">
        <v>12</v>
      </c>
      <c r="E19" s="84" t="s">
        <v>300</v>
      </c>
      <c r="F19" s="269">
        <v>-6666.6660000000002</v>
      </c>
      <c r="G19" s="284">
        <v>1841</v>
      </c>
      <c r="H19" s="285">
        <v>1574</v>
      </c>
      <c r="I19" s="269">
        <f t="shared" si="0"/>
        <v>267</v>
      </c>
      <c r="J19" s="269">
        <f>$F19*I19</f>
        <v>-1779999.8220000002</v>
      </c>
      <c r="K19" s="821">
        <f>J19/1000000</f>
        <v>-1.7799998220000002</v>
      </c>
      <c r="L19" s="284">
        <v>108</v>
      </c>
      <c r="M19" s="285">
        <v>108</v>
      </c>
      <c r="N19" s="269">
        <f>L19-M19</f>
        <v>0</v>
      </c>
      <c r="O19" s="269">
        <f>$F19*N19</f>
        <v>0</v>
      </c>
      <c r="P19" s="843">
        <f>O19/1000000</f>
        <v>0</v>
      </c>
      <c r="Q19" s="385"/>
    </row>
    <row r="20" spans="1:17" ht="16.5" customHeight="1">
      <c r="A20" s="226">
        <v>12</v>
      </c>
      <c r="B20" s="241" t="s">
        <v>15</v>
      </c>
      <c r="C20" s="260">
        <v>4865025</v>
      </c>
      <c r="D20" s="75" t="s">
        <v>12</v>
      </c>
      <c r="E20" s="84" t="s">
        <v>300</v>
      </c>
      <c r="F20" s="269">
        <v>-1000</v>
      </c>
      <c r="G20" s="284">
        <v>44897</v>
      </c>
      <c r="H20" s="285">
        <v>42482</v>
      </c>
      <c r="I20" s="269">
        <f>G20-H20</f>
        <v>2415</v>
      </c>
      <c r="J20" s="269">
        <f>$F20*I20</f>
        <v>-2415000</v>
      </c>
      <c r="K20" s="821">
        <f>J20/1000000</f>
        <v>-2.415</v>
      </c>
      <c r="L20" s="284">
        <v>997384</v>
      </c>
      <c r="M20" s="285">
        <v>997384</v>
      </c>
      <c r="N20" s="269">
        <f>L20-M20</f>
        <v>0</v>
      </c>
      <c r="O20" s="269">
        <f>$F20*N20</f>
        <v>0</v>
      </c>
      <c r="P20" s="843">
        <f>O20/1000000</f>
        <v>0</v>
      </c>
      <c r="Q20" s="385"/>
    </row>
    <row r="21" spans="1:17" ht="16.5" customHeight="1">
      <c r="A21" s="226">
        <v>13</v>
      </c>
      <c r="B21" s="259" t="s">
        <v>16</v>
      </c>
      <c r="C21" s="260">
        <v>5128433</v>
      </c>
      <c r="D21" s="101" t="s">
        <v>12</v>
      </c>
      <c r="E21" s="84" t="s">
        <v>300</v>
      </c>
      <c r="F21" s="269">
        <v>-2000</v>
      </c>
      <c r="G21" s="284">
        <v>7118</v>
      </c>
      <c r="H21" s="285">
        <v>6715</v>
      </c>
      <c r="I21" s="269">
        <f>G21-H21</f>
        <v>403</v>
      </c>
      <c r="J21" s="269">
        <f>$F21*I21</f>
        <v>-806000</v>
      </c>
      <c r="K21" s="821">
        <f>J21/1000000</f>
        <v>-0.80600000000000005</v>
      </c>
      <c r="L21" s="284">
        <v>999710</v>
      </c>
      <c r="M21" s="285">
        <v>999710</v>
      </c>
      <c r="N21" s="269">
        <f>L21-M21</f>
        <v>0</v>
      </c>
      <c r="O21" s="269">
        <f>$F21*N21</f>
        <v>0</v>
      </c>
      <c r="P21" s="843">
        <f>O21/1000000</f>
        <v>0</v>
      </c>
      <c r="Q21" s="385"/>
    </row>
    <row r="22" spans="1:17" ht="16.5" customHeight="1">
      <c r="A22" s="226">
        <v>14</v>
      </c>
      <c r="B22" s="259" t="s">
        <v>384</v>
      </c>
      <c r="C22" s="260">
        <v>5128464</v>
      </c>
      <c r="D22" s="101" t="s">
        <v>12</v>
      </c>
      <c r="E22" s="84" t="s">
        <v>300</v>
      </c>
      <c r="F22" s="269">
        <v>-1000</v>
      </c>
      <c r="G22" s="284">
        <v>7094</v>
      </c>
      <c r="H22" s="285">
        <v>5506</v>
      </c>
      <c r="I22" s="285">
        <f>G22-H22</f>
        <v>1588</v>
      </c>
      <c r="J22" s="285">
        <f>$F22*I22</f>
        <v>-1588000</v>
      </c>
      <c r="K22" s="819">
        <f>J22/1000000</f>
        <v>-1.5880000000000001</v>
      </c>
      <c r="L22" s="284">
        <v>996144</v>
      </c>
      <c r="M22" s="285">
        <v>996144</v>
      </c>
      <c r="N22" s="285">
        <f>L22-M22</f>
        <v>0</v>
      </c>
      <c r="O22" s="285">
        <f>$F22*N22</f>
        <v>0</v>
      </c>
      <c r="P22" s="814">
        <f>O22/1000000</f>
        <v>0</v>
      </c>
      <c r="Q22" s="385"/>
    </row>
    <row r="23" spans="1:17" ht="16.5" customHeight="1">
      <c r="A23" s="544"/>
      <c r="B23" s="261" t="s">
        <v>152</v>
      </c>
      <c r="C23" s="260"/>
      <c r="D23" s="101"/>
      <c r="E23" s="101"/>
      <c r="F23" s="269"/>
      <c r="G23" s="284"/>
      <c r="H23" s="285"/>
      <c r="I23" s="269"/>
      <c r="J23" s="269"/>
      <c r="K23" s="821"/>
      <c r="L23" s="284"/>
      <c r="M23" s="285"/>
      <c r="N23" s="269"/>
      <c r="O23" s="269"/>
      <c r="P23" s="843"/>
      <c r="Q23" s="385"/>
    </row>
    <row r="24" spans="1:17" ht="16.5" customHeight="1">
      <c r="A24" s="226">
        <v>15</v>
      </c>
      <c r="B24" s="259" t="s">
        <v>14</v>
      </c>
      <c r="C24" s="260">
        <v>4864958</v>
      </c>
      <c r="D24" s="101" t="s">
        <v>12</v>
      </c>
      <c r="E24" s="84" t="s">
        <v>300</v>
      </c>
      <c r="F24" s="269">
        <v>-1250</v>
      </c>
      <c r="G24" s="284">
        <v>3924</v>
      </c>
      <c r="H24" s="285">
        <v>3347</v>
      </c>
      <c r="I24" s="269">
        <f>G24-H24</f>
        <v>577</v>
      </c>
      <c r="J24" s="269">
        <f>$F24*I24</f>
        <v>-721250</v>
      </c>
      <c r="K24" s="821">
        <f>J24/1000000</f>
        <v>-0.72124999999999995</v>
      </c>
      <c r="L24" s="284">
        <v>309</v>
      </c>
      <c r="M24" s="285">
        <v>306</v>
      </c>
      <c r="N24" s="269">
        <f>L24-M24</f>
        <v>3</v>
      </c>
      <c r="O24" s="269">
        <f>$F24*N24</f>
        <v>-3750</v>
      </c>
      <c r="P24" s="843">
        <f>O24/1000000</f>
        <v>-3.7499999999999999E-3</v>
      </c>
      <c r="Q24" s="384"/>
    </row>
    <row r="25" spans="1:17" ht="16.5" customHeight="1">
      <c r="A25" s="226">
        <v>16</v>
      </c>
      <c r="B25" s="259" t="s">
        <v>15</v>
      </c>
      <c r="C25" s="260">
        <v>5128438</v>
      </c>
      <c r="D25" s="101" t="s">
        <v>12</v>
      </c>
      <c r="E25" s="84" t="s">
        <v>300</v>
      </c>
      <c r="F25" s="269">
        <v>-1000</v>
      </c>
      <c r="G25" s="284">
        <v>13806</v>
      </c>
      <c r="H25" s="285">
        <v>13802</v>
      </c>
      <c r="I25" s="285">
        <f>G25-H25</f>
        <v>4</v>
      </c>
      <c r="J25" s="285">
        <f>$F25*I25</f>
        <v>-4000</v>
      </c>
      <c r="K25" s="819">
        <f>J25/1000000</f>
        <v>-4.0000000000000001E-3</v>
      </c>
      <c r="L25" s="284">
        <v>940</v>
      </c>
      <c r="M25" s="285">
        <v>912</v>
      </c>
      <c r="N25" s="285">
        <f>L25-M25</f>
        <v>28</v>
      </c>
      <c r="O25" s="285">
        <f>$F25*N25</f>
        <v>-28000</v>
      </c>
      <c r="P25" s="814">
        <f>O25/1000000</f>
        <v>-2.8000000000000001E-2</v>
      </c>
      <c r="Q25" s="395"/>
    </row>
    <row r="26" spans="1:17" ht="16.5" customHeight="1">
      <c r="A26" s="226">
        <v>17</v>
      </c>
      <c r="B26" s="259" t="s">
        <v>16</v>
      </c>
      <c r="C26" s="260">
        <v>4864988</v>
      </c>
      <c r="D26" s="101" t="s">
        <v>12</v>
      </c>
      <c r="E26" s="84" t="s">
        <v>300</v>
      </c>
      <c r="F26" s="269">
        <v>-2000</v>
      </c>
      <c r="G26" s="284">
        <v>38758</v>
      </c>
      <c r="H26" s="285">
        <v>38757</v>
      </c>
      <c r="I26" s="269">
        <f>G26-H26</f>
        <v>1</v>
      </c>
      <c r="J26" s="269">
        <f>$F26*I26</f>
        <v>-2000</v>
      </c>
      <c r="K26" s="821">
        <f>J26/1000000</f>
        <v>-2E-3</v>
      </c>
      <c r="L26" s="284">
        <v>6292</v>
      </c>
      <c r="M26" s="285">
        <v>6177</v>
      </c>
      <c r="N26" s="269">
        <f>L26-M26</f>
        <v>115</v>
      </c>
      <c r="O26" s="269">
        <f>$F26*N26</f>
        <v>-230000</v>
      </c>
      <c r="P26" s="843">
        <f>O26/1000000</f>
        <v>-0.23</v>
      </c>
      <c r="Q26" s="395"/>
    </row>
    <row r="27" spans="1:17" ht="17.25" customHeight="1">
      <c r="A27" s="226">
        <v>18</v>
      </c>
      <c r="B27" s="259" t="s">
        <v>151</v>
      </c>
      <c r="C27" s="260">
        <v>4864938</v>
      </c>
      <c r="D27" s="101" t="s">
        <v>12</v>
      </c>
      <c r="E27" s="84" t="s">
        <v>300</v>
      </c>
      <c r="F27" s="269">
        <v>-2000</v>
      </c>
      <c r="G27" s="284">
        <v>4789</v>
      </c>
      <c r="H27" s="285">
        <v>4715</v>
      </c>
      <c r="I27" s="285">
        <f>G27-H27</f>
        <v>74</v>
      </c>
      <c r="J27" s="285">
        <f>$F27*I27</f>
        <v>-148000</v>
      </c>
      <c r="K27" s="819">
        <f>J27/1000000</f>
        <v>-0.14799999999999999</v>
      </c>
      <c r="L27" s="284">
        <v>999884</v>
      </c>
      <c r="M27" s="285">
        <v>999883</v>
      </c>
      <c r="N27" s="285">
        <f>L27-M27</f>
        <v>1</v>
      </c>
      <c r="O27" s="285">
        <f>$F27*N27</f>
        <v>-2000</v>
      </c>
      <c r="P27" s="814">
        <f>O27/1000000</f>
        <v>-2E-3</v>
      </c>
      <c r="Q27" s="395"/>
    </row>
    <row r="28" spans="1:17" ht="17.25" customHeight="1">
      <c r="A28" s="544"/>
      <c r="B28" s="261" t="s">
        <v>396</v>
      </c>
      <c r="C28" s="260"/>
      <c r="D28" s="101"/>
      <c r="E28" s="84"/>
      <c r="F28" s="269"/>
      <c r="G28" s="284"/>
      <c r="H28" s="285"/>
      <c r="I28" s="285"/>
      <c r="J28" s="285"/>
      <c r="K28" s="819"/>
      <c r="L28" s="284"/>
      <c r="M28" s="285"/>
      <c r="N28" s="285"/>
      <c r="O28" s="285"/>
      <c r="P28" s="814"/>
      <c r="Q28" s="395"/>
    </row>
    <row r="29" spans="1:17" ht="17.25" customHeight="1">
      <c r="A29" s="226">
        <v>19</v>
      </c>
      <c r="B29" s="259" t="s">
        <v>14</v>
      </c>
      <c r="C29" s="260">
        <v>4864912</v>
      </c>
      <c r="D29" s="101" t="s">
        <v>12</v>
      </c>
      <c r="E29" s="84" t="s">
        <v>300</v>
      </c>
      <c r="F29" s="269">
        <v>-1600</v>
      </c>
      <c r="G29" s="284">
        <v>6229</v>
      </c>
      <c r="H29" s="285">
        <v>5953</v>
      </c>
      <c r="I29" s="269">
        <f>G29-H29</f>
        <v>276</v>
      </c>
      <c r="J29" s="269">
        <f>$F29*I29</f>
        <v>-441600</v>
      </c>
      <c r="K29" s="821">
        <f>J29/1000000</f>
        <v>-0.44159999999999999</v>
      </c>
      <c r="L29" s="284">
        <v>2216</v>
      </c>
      <c r="M29" s="285">
        <v>2197</v>
      </c>
      <c r="N29" s="269">
        <f>L29-M29</f>
        <v>19</v>
      </c>
      <c r="O29" s="269">
        <f>$F29*N29</f>
        <v>-30400</v>
      </c>
      <c r="P29" s="843">
        <f>O29/1000000</f>
        <v>-3.04E-2</v>
      </c>
      <c r="Q29" s="390"/>
    </row>
    <row r="30" spans="1:17" ht="17.25" customHeight="1">
      <c r="A30" s="226">
        <v>20</v>
      </c>
      <c r="B30" s="259" t="s">
        <v>15</v>
      </c>
      <c r="C30" s="260">
        <v>5128459</v>
      </c>
      <c r="D30" s="101" t="s">
        <v>12</v>
      </c>
      <c r="E30" s="84" t="s">
        <v>300</v>
      </c>
      <c r="F30" s="269">
        <v>-800</v>
      </c>
      <c r="G30" s="284">
        <v>141960</v>
      </c>
      <c r="H30" s="285">
        <v>140558</v>
      </c>
      <c r="I30" s="269">
        <f>G30-H30</f>
        <v>1402</v>
      </c>
      <c r="J30" s="269">
        <f>$F30*I30</f>
        <v>-1121600</v>
      </c>
      <c r="K30" s="821">
        <f>J30/1000000</f>
        <v>-1.1215999999999999</v>
      </c>
      <c r="L30" s="284">
        <v>8190</v>
      </c>
      <c r="M30" s="285">
        <v>8188</v>
      </c>
      <c r="N30" s="269">
        <f>L30-M30</f>
        <v>2</v>
      </c>
      <c r="O30" s="269">
        <f>$F30*N30</f>
        <v>-1600</v>
      </c>
      <c r="P30" s="843">
        <f>O30/1000000</f>
        <v>-1.6000000000000001E-3</v>
      </c>
      <c r="Q30" s="395"/>
    </row>
    <row r="31" spans="1:17" ht="17.25" customHeight="1">
      <c r="A31" s="226"/>
      <c r="B31" s="239" t="s">
        <v>153</v>
      </c>
      <c r="C31" s="260"/>
      <c r="D31" s="75"/>
      <c r="E31" s="75"/>
      <c r="F31" s="269"/>
      <c r="G31" s="284"/>
      <c r="H31" s="285"/>
      <c r="I31" s="269"/>
      <c r="J31" s="269"/>
      <c r="K31" s="821"/>
      <c r="L31" s="284"/>
      <c r="M31" s="285"/>
      <c r="N31" s="269"/>
      <c r="O31" s="269"/>
      <c r="P31" s="843"/>
      <c r="Q31" s="385"/>
    </row>
    <row r="32" spans="1:17" ht="18.75" customHeight="1">
      <c r="A32" s="226">
        <v>21</v>
      </c>
      <c r="B32" s="259" t="s">
        <v>14</v>
      </c>
      <c r="C32" s="260">
        <v>4864867</v>
      </c>
      <c r="D32" s="101" t="s">
        <v>12</v>
      </c>
      <c r="E32" s="84" t="s">
        <v>300</v>
      </c>
      <c r="F32" s="269">
        <v>-2500</v>
      </c>
      <c r="G32" s="284">
        <v>242</v>
      </c>
      <c r="H32" s="285">
        <v>77</v>
      </c>
      <c r="I32" s="269">
        <f>G32-H32</f>
        <v>165</v>
      </c>
      <c r="J32" s="269">
        <f>$F32*I32</f>
        <v>-412500</v>
      </c>
      <c r="K32" s="821">
        <f>J32/1000000</f>
        <v>-0.41249999999999998</v>
      </c>
      <c r="L32" s="284">
        <v>999890</v>
      </c>
      <c r="M32" s="285">
        <v>999890</v>
      </c>
      <c r="N32" s="269">
        <f>L32-M32</f>
        <v>0</v>
      </c>
      <c r="O32" s="269">
        <f>$F32*N32</f>
        <v>0</v>
      </c>
      <c r="P32" s="843">
        <f>O32/1000000</f>
        <v>0</v>
      </c>
      <c r="Q32" s="390"/>
    </row>
    <row r="33" spans="1:17" ht="17.25" customHeight="1">
      <c r="A33" s="226">
        <v>22</v>
      </c>
      <c r="B33" s="259" t="s">
        <v>15</v>
      </c>
      <c r="C33" s="260">
        <v>4865036</v>
      </c>
      <c r="D33" s="101" t="s">
        <v>12</v>
      </c>
      <c r="E33" s="84" t="s">
        <v>300</v>
      </c>
      <c r="F33" s="269">
        <v>-2000</v>
      </c>
      <c r="G33" s="284">
        <v>952828</v>
      </c>
      <c r="H33" s="285">
        <v>952710</v>
      </c>
      <c r="I33" s="269">
        <f>G33-H33</f>
        <v>118</v>
      </c>
      <c r="J33" s="269">
        <f>$F33*I33</f>
        <v>-236000</v>
      </c>
      <c r="K33" s="821">
        <f>J33/1000000</f>
        <v>-0.23599999999999999</v>
      </c>
      <c r="L33" s="284">
        <v>988917</v>
      </c>
      <c r="M33" s="285">
        <v>988924</v>
      </c>
      <c r="N33" s="269">
        <f>L33-M33</f>
        <v>-7</v>
      </c>
      <c r="O33" s="269">
        <f>$F33*N33</f>
        <v>14000</v>
      </c>
      <c r="P33" s="843">
        <f>O33/1000000</f>
        <v>1.4E-2</v>
      </c>
      <c r="Q33" s="395"/>
    </row>
    <row r="34" spans="1:17" ht="15.75" customHeight="1">
      <c r="A34" s="226">
        <v>23</v>
      </c>
      <c r="B34" s="259" t="s">
        <v>16</v>
      </c>
      <c r="C34" s="260">
        <v>4864787</v>
      </c>
      <c r="D34" s="101" t="s">
        <v>12</v>
      </c>
      <c r="E34" s="84" t="s">
        <v>300</v>
      </c>
      <c r="F34" s="269">
        <v>-2000</v>
      </c>
      <c r="G34" s="284">
        <v>998500</v>
      </c>
      <c r="H34" s="285">
        <v>998581</v>
      </c>
      <c r="I34" s="269">
        <f>G34-H34</f>
        <v>-81</v>
      </c>
      <c r="J34" s="269">
        <f>$F34*I34</f>
        <v>162000</v>
      </c>
      <c r="K34" s="821">
        <f>J34/1000000</f>
        <v>0.16200000000000001</v>
      </c>
      <c r="L34" s="284">
        <v>999965</v>
      </c>
      <c r="M34" s="285">
        <v>999965</v>
      </c>
      <c r="N34" s="269">
        <f>L34-M34</f>
        <v>0</v>
      </c>
      <c r="O34" s="269">
        <f>$F34*N34</f>
        <v>0</v>
      </c>
      <c r="P34" s="843">
        <f>O34/1000000</f>
        <v>0</v>
      </c>
      <c r="Q34" s="395"/>
    </row>
    <row r="35" spans="1:17" ht="15.75" customHeight="1">
      <c r="A35" s="226">
        <v>24</v>
      </c>
      <c r="B35" s="241" t="s">
        <v>151</v>
      </c>
      <c r="C35" s="260">
        <v>4864989</v>
      </c>
      <c r="D35" s="75" t="s">
        <v>12</v>
      </c>
      <c r="E35" s="84" t="s">
        <v>300</v>
      </c>
      <c r="F35" s="269">
        <v>-1000</v>
      </c>
      <c r="G35" s="284">
        <v>2099</v>
      </c>
      <c r="H35" s="285">
        <v>1504</v>
      </c>
      <c r="I35" s="269">
        <f>G35-H35</f>
        <v>595</v>
      </c>
      <c r="J35" s="269">
        <f>$F35*I35</f>
        <v>-595000</v>
      </c>
      <c r="K35" s="821">
        <f>J35/1000000</f>
        <v>-0.59499999999999997</v>
      </c>
      <c r="L35" s="284">
        <v>999909</v>
      </c>
      <c r="M35" s="285">
        <v>999909</v>
      </c>
      <c r="N35" s="269">
        <f>L35-M35</f>
        <v>0</v>
      </c>
      <c r="O35" s="269">
        <f>$F35*N35</f>
        <v>0</v>
      </c>
      <c r="P35" s="843">
        <f>O35/1000000</f>
        <v>0</v>
      </c>
      <c r="Q35" s="586"/>
    </row>
    <row r="36" spans="1:17" ht="15.75" customHeight="1">
      <c r="A36" s="544"/>
      <c r="B36" s="239" t="s">
        <v>413</v>
      </c>
      <c r="C36" s="260"/>
      <c r="D36" s="75"/>
      <c r="E36" s="84"/>
      <c r="F36" s="269"/>
      <c r="G36" s="284"/>
      <c r="H36" s="285"/>
      <c r="I36" s="269"/>
      <c r="J36" s="269"/>
      <c r="K36" s="821"/>
      <c r="L36" s="284"/>
      <c r="M36" s="285"/>
      <c r="N36" s="269"/>
      <c r="O36" s="269"/>
      <c r="P36" s="843"/>
      <c r="Q36" s="586"/>
    </row>
    <row r="37" spans="1:17" ht="15.75" customHeight="1">
      <c r="A37" s="226">
        <v>25</v>
      </c>
      <c r="B37" s="241" t="s">
        <v>414</v>
      </c>
      <c r="C37" s="260">
        <v>5295131</v>
      </c>
      <c r="D37" s="75" t="s">
        <v>12</v>
      </c>
      <c r="E37" s="84" t="s">
        <v>300</v>
      </c>
      <c r="F37" s="269">
        <v>-1000</v>
      </c>
      <c r="G37" s="284">
        <v>997762</v>
      </c>
      <c r="H37" s="285">
        <v>997696</v>
      </c>
      <c r="I37" s="269">
        <f>G37-H37</f>
        <v>66</v>
      </c>
      <c r="J37" s="269">
        <f>$F37*I37</f>
        <v>-66000</v>
      </c>
      <c r="K37" s="821">
        <f>J37/1000000</f>
        <v>-6.6000000000000003E-2</v>
      </c>
      <c r="L37" s="284">
        <v>997366</v>
      </c>
      <c r="M37" s="285">
        <v>997367</v>
      </c>
      <c r="N37" s="269">
        <f>L37-M37</f>
        <v>-1</v>
      </c>
      <c r="O37" s="269">
        <f>$F37*N37</f>
        <v>1000</v>
      </c>
      <c r="P37" s="843">
        <f>O37/1000000</f>
        <v>1E-3</v>
      </c>
      <c r="Q37" s="586"/>
    </row>
    <row r="38" spans="1:17" ht="15.75" customHeight="1">
      <c r="A38" s="226">
        <v>26</v>
      </c>
      <c r="B38" s="241" t="s">
        <v>415</v>
      </c>
      <c r="C38" s="260">
        <v>5295139</v>
      </c>
      <c r="D38" s="75" t="s">
        <v>12</v>
      </c>
      <c r="E38" s="84" t="s">
        <v>300</v>
      </c>
      <c r="F38" s="269">
        <v>-1000</v>
      </c>
      <c r="G38" s="284">
        <v>981701</v>
      </c>
      <c r="H38" s="285">
        <v>981612</v>
      </c>
      <c r="I38" s="269">
        <f>G38-H38</f>
        <v>89</v>
      </c>
      <c r="J38" s="269">
        <f>$F38*I38</f>
        <v>-89000</v>
      </c>
      <c r="K38" s="821">
        <f>J38/1000000</f>
        <v>-8.8999999999999996E-2</v>
      </c>
      <c r="L38" s="284">
        <v>13092</v>
      </c>
      <c r="M38" s="285">
        <v>13096</v>
      </c>
      <c r="N38" s="269">
        <f>L38-M38</f>
        <v>-4</v>
      </c>
      <c r="O38" s="269">
        <f>$F38*N38</f>
        <v>4000</v>
      </c>
      <c r="P38" s="843">
        <f>O38/1000000</f>
        <v>4.0000000000000001E-3</v>
      </c>
      <c r="Q38" s="586"/>
    </row>
    <row r="39" spans="1:17" ht="15.75" customHeight="1">
      <c r="A39" s="226">
        <v>27</v>
      </c>
      <c r="B39" s="241" t="s">
        <v>416</v>
      </c>
      <c r="C39" s="260">
        <v>5100234</v>
      </c>
      <c r="D39" s="75" t="s">
        <v>12</v>
      </c>
      <c r="E39" s="84" t="s">
        <v>300</v>
      </c>
      <c r="F39" s="269">
        <v>-2000</v>
      </c>
      <c r="G39" s="284">
        <v>134</v>
      </c>
      <c r="H39" s="285">
        <v>58</v>
      </c>
      <c r="I39" s="269">
        <f>G39-H39</f>
        <v>76</v>
      </c>
      <c r="J39" s="269">
        <f>$F39*I39</f>
        <v>-152000</v>
      </c>
      <c r="K39" s="821">
        <f>J39/1000000</f>
        <v>-0.152</v>
      </c>
      <c r="L39" s="284">
        <v>6</v>
      </c>
      <c r="M39" s="285">
        <v>5</v>
      </c>
      <c r="N39" s="269">
        <f>L39-M39</f>
        <v>1</v>
      </c>
      <c r="O39" s="269">
        <f>$F39*N39</f>
        <v>-2000</v>
      </c>
      <c r="P39" s="843">
        <f>O39/1000000</f>
        <v>-2E-3</v>
      </c>
      <c r="Q39" s="586"/>
    </row>
    <row r="40" spans="1:17" ht="15.75" customHeight="1">
      <c r="A40" s="226">
        <v>28</v>
      </c>
      <c r="B40" s="241" t="s">
        <v>417</v>
      </c>
      <c r="C40" s="260">
        <v>5100228</v>
      </c>
      <c r="D40" s="75" t="s">
        <v>12</v>
      </c>
      <c r="E40" s="84" t="s">
        <v>300</v>
      </c>
      <c r="F40" s="269">
        <v>-2000</v>
      </c>
      <c r="G40" s="284">
        <v>8644</v>
      </c>
      <c r="H40" s="285">
        <v>8592</v>
      </c>
      <c r="I40" s="269">
        <f>G40-H40</f>
        <v>52</v>
      </c>
      <c r="J40" s="269">
        <f>$F40*I40</f>
        <v>-104000</v>
      </c>
      <c r="K40" s="821">
        <f>J40/1000000</f>
        <v>-0.104</v>
      </c>
      <c r="L40" s="284">
        <v>1564</v>
      </c>
      <c r="M40" s="285">
        <v>1563</v>
      </c>
      <c r="N40" s="269">
        <f>L40-M40</f>
        <v>1</v>
      </c>
      <c r="O40" s="269">
        <f>$F40*N40</f>
        <v>-2000</v>
      </c>
      <c r="P40" s="843">
        <f>O40/1000000</f>
        <v>-2E-3</v>
      </c>
      <c r="Q40" s="586"/>
    </row>
    <row r="41" spans="1:17" ht="17.25" customHeight="1">
      <c r="A41" s="226"/>
      <c r="B41" s="261" t="s">
        <v>154</v>
      </c>
      <c r="C41" s="260"/>
      <c r="D41" s="101"/>
      <c r="E41" s="101"/>
      <c r="F41" s="269"/>
      <c r="G41" s="284"/>
      <c r="H41" s="285"/>
      <c r="I41" s="269"/>
      <c r="J41" s="269"/>
      <c r="K41" s="821"/>
      <c r="L41" s="284"/>
      <c r="M41" s="285"/>
      <c r="N41" s="269"/>
      <c r="O41" s="269"/>
      <c r="P41" s="843"/>
      <c r="Q41" s="385"/>
    </row>
    <row r="42" spans="1:17" ht="19.5" customHeight="1">
      <c r="A42" s="544"/>
      <c r="B42" s="261" t="s">
        <v>37</v>
      </c>
      <c r="C42" s="260"/>
      <c r="D42" s="101"/>
      <c r="E42" s="101"/>
      <c r="F42" s="269"/>
      <c r="G42" s="284"/>
      <c r="H42" s="285"/>
      <c r="I42" s="269"/>
      <c r="J42" s="269"/>
      <c r="K42" s="821"/>
      <c r="L42" s="284"/>
      <c r="M42" s="285"/>
      <c r="N42" s="269"/>
      <c r="O42" s="269"/>
      <c r="P42" s="843"/>
      <c r="Q42" s="385"/>
    </row>
    <row r="43" spans="1:17" ht="22.5" customHeight="1">
      <c r="A43" s="226">
        <v>29</v>
      </c>
      <c r="B43" s="259" t="s">
        <v>155</v>
      </c>
      <c r="C43" s="260" t="s">
        <v>478</v>
      </c>
      <c r="D43" s="101" t="s">
        <v>438</v>
      </c>
      <c r="E43" s="84" t="s">
        <v>300</v>
      </c>
      <c r="F43" s="964">
        <v>0.8</v>
      </c>
      <c r="G43" s="284">
        <v>870000</v>
      </c>
      <c r="H43" s="285">
        <v>839500</v>
      </c>
      <c r="I43" s="269">
        <f>G43-H43</f>
        <v>30500</v>
      </c>
      <c r="J43" s="269">
        <f>$F43*I43</f>
        <v>24400</v>
      </c>
      <c r="K43" s="821">
        <f>J43/1000000</f>
        <v>2.4400000000000002E-2</v>
      </c>
      <c r="L43" s="284">
        <v>17000</v>
      </c>
      <c r="M43" s="285">
        <v>17000</v>
      </c>
      <c r="N43" s="269">
        <f>L43-M43</f>
        <v>0</v>
      </c>
      <c r="O43" s="269">
        <f>$F43*N43</f>
        <v>0</v>
      </c>
      <c r="P43" s="843">
        <f>O43/1000000</f>
        <v>0</v>
      </c>
      <c r="Q43" s="390"/>
    </row>
    <row r="44" spans="1:17" ht="15.75" customHeight="1">
      <c r="A44" s="226"/>
      <c r="B44" s="239" t="s">
        <v>156</v>
      </c>
      <c r="C44" s="260"/>
      <c r="D44" s="75"/>
      <c r="E44" s="75"/>
      <c r="F44" s="269"/>
      <c r="G44" s="284"/>
      <c r="H44" s="285"/>
      <c r="I44" s="269"/>
      <c r="J44" s="269"/>
      <c r="K44" s="821"/>
      <c r="L44" s="284"/>
      <c r="M44" s="285"/>
      <c r="N44" s="269"/>
      <c r="O44" s="269"/>
      <c r="P44" s="843"/>
      <c r="Q44" s="385"/>
    </row>
    <row r="45" spans="1:17" ht="15.75" customHeight="1">
      <c r="A45" s="226">
        <v>30</v>
      </c>
      <c r="B45" s="241" t="s">
        <v>14</v>
      </c>
      <c r="C45" s="260">
        <v>5269210</v>
      </c>
      <c r="D45" s="75" t="s">
        <v>12</v>
      </c>
      <c r="E45" s="84" t="s">
        <v>300</v>
      </c>
      <c r="F45" s="269">
        <v>-1000</v>
      </c>
      <c r="G45" s="284">
        <v>930481</v>
      </c>
      <c r="H45" s="285">
        <v>930118</v>
      </c>
      <c r="I45" s="269">
        <f>G45-H45</f>
        <v>363</v>
      </c>
      <c r="J45" s="269">
        <f>$F45*I45</f>
        <v>-363000</v>
      </c>
      <c r="K45" s="821">
        <f>J45/1000000</f>
        <v>-0.36299999999999999</v>
      </c>
      <c r="L45" s="284">
        <v>965241</v>
      </c>
      <c r="M45" s="285">
        <v>965241</v>
      </c>
      <c r="N45" s="269">
        <f>L45-M45</f>
        <v>0</v>
      </c>
      <c r="O45" s="269">
        <f>$F45*N45</f>
        <v>0</v>
      </c>
      <c r="P45" s="843">
        <f>O45/1000000</f>
        <v>0</v>
      </c>
      <c r="Q45" s="385"/>
    </row>
    <row r="46" spans="1:17" ht="15.75" customHeight="1">
      <c r="A46" s="226">
        <v>31</v>
      </c>
      <c r="B46" s="259" t="s">
        <v>15</v>
      </c>
      <c r="C46" s="260">
        <v>5269749</v>
      </c>
      <c r="D46" s="101" t="s">
        <v>12</v>
      </c>
      <c r="E46" s="84" t="s">
        <v>300</v>
      </c>
      <c r="F46" s="269">
        <v>-1000</v>
      </c>
      <c r="G46" s="284">
        <v>992470</v>
      </c>
      <c r="H46" s="285">
        <v>992437</v>
      </c>
      <c r="I46" s="269">
        <f>G46-H46</f>
        <v>33</v>
      </c>
      <c r="J46" s="269">
        <f>$F46*I46</f>
        <v>-33000</v>
      </c>
      <c r="K46" s="821">
        <f>J46/1000000</f>
        <v>-3.3000000000000002E-2</v>
      </c>
      <c r="L46" s="284">
        <v>999484</v>
      </c>
      <c r="M46" s="285">
        <v>999484</v>
      </c>
      <c r="N46" s="269">
        <f>L46-M46</f>
        <v>0</v>
      </c>
      <c r="O46" s="269">
        <f>$F46*N46</f>
        <v>0</v>
      </c>
      <c r="P46" s="843">
        <f>O46/1000000</f>
        <v>0</v>
      </c>
      <c r="Q46" s="555"/>
    </row>
    <row r="47" spans="1:17" ht="15.75" customHeight="1">
      <c r="A47" s="226">
        <v>32</v>
      </c>
      <c r="B47" s="259" t="s">
        <v>16</v>
      </c>
      <c r="C47" s="260">
        <v>4864945</v>
      </c>
      <c r="D47" s="101" t="s">
        <v>12</v>
      </c>
      <c r="E47" s="84" t="s">
        <v>300</v>
      </c>
      <c r="F47" s="269">
        <v>-1000</v>
      </c>
      <c r="G47" s="284">
        <v>5986</v>
      </c>
      <c r="H47" s="285">
        <v>5989</v>
      </c>
      <c r="I47" s="269">
        <f>G47-H47</f>
        <v>-3</v>
      </c>
      <c r="J47" s="269">
        <f>$F47*I47</f>
        <v>3000</v>
      </c>
      <c r="K47" s="821">
        <f>J47/1000000</f>
        <v>3.0000000000000001E-3</v>
      </c>
      <c r="L47" s="284">
        <v>999976</v>
      </c>
      <c r="M47" s="285">
        <v>999976</v>
      </c>
      <c r="N47" s="269">
        <f>L47-M47</f>
        <v>0</v>
      </c>
      <c r="O47" s="269">
        <f>$F47*N47</f>
        <v>0</v>
      </c>
      <c r="P47" s="843">
        <f>O47/1000000</f>
        <v>0</v>
      </c>
      <c r="Q47" s="555"/>
    </row>
    <row r="48" spans="1:17" ht="22.5" customHeight="1">
      <c r="A48" s="544"/>
      <c r="B48" s="239" t="s">
        <v>422</v>
      </c>
      <c r="C48" s="260"/>
      <c r="D48" s="101"/>
      <c r="E48" s="84"/>
      <c r="F48" s="269"/>
      <c r="G48" s="284"/>
      <c r="H48" s="285"/>
      <c r="I48" s="269"/>
      <c r="J48" s="269"/>
      <c r="K48" s="821"/>
      <c r="L48" s="284"/>
      <c r="M48" s="285"/>
      <c r="N48" s="269"/>
      <c r="O48" s="269"/>
      <c r="P48" s="843"/>
      <c r="Q48" s="555"/>
    </row>
    <row r="49" spans="1:17" ht="22.5" customHeight="1">
      <c r="A49" s="226">
        <v>33</v>
      </c>
      <c r="B49" s="241" t="s">
        <v>416</v>
      </c>
      <c r="C49" s="260">
        <v>5128460</v>
      </c>
      <c r="D49" s="75" t="s">
        <v>12</v>
      </c>
      <c r="E49" s="84" t="s">
        <v>300</v>
      </c>
      <c r="F49" s="269">
        <v>-800</v>
      </c>
      <c r="G49" s="284">
        <v>41994</v>
      </c>
      <c r="H49" s="285">
        <v>41866</v>
      </c>
      <c r="I49" s="269">
        <f>G49-H49</f>
        <v>128</v>
      </c>
      <c r="J49" s="269">
        <f>$F49*I49</f>
        <v>-102400</v>
      </c>
      <c r="K49" s="821">
        <f>J49/1000000</f>
        <v>-0.1024</v>
      </c>
      <c r="L49" s="284">
        <v>17156</v>
      </c>
      <c r="M49" s="285">
        <v>17072</v>
      </c>
      <c r="N49" s="269">
        <f>L49-M49</f>
        <v>84</v>
      </c>
      <c r="O49" s="269">
        <f>$F49*N49</f>
        <v>-67200</v>
      </c>
      <c r="P49" s="843">
        <f>O49/1000000</f>
        <v>-6.7199999999999996E-2</v>
      </c>
      <c r="Q49" s="555"/>
    </row>
    <row r="50" spans="1:17" ht="22.5" customHeight="1">
      <c r="A50" s="226">
        <v>34</v>
      </c>
      <c r="B50" s="241" t="s">
        <v>417</v>
      </c>
      <c r="C50" s="260">
        <v>4902495</v>
      </c>
      <c r="D50" s="75" t="s">
        <v>12</v>
      </c>
      <c r="E50" s="84" t="s">
        <v>300</v>
      </c>
      <c r="F50" s="269">
        <v>-1200</v>
      </c>
      <c r="G50" s="284">
        <v>503</v>
      </c>
      <c r="H50" s="285">
        <v>435</v>
      </c>
      <c r="I50" s="269">
        <f>G50-H50</f>
        <v>68</v>
      </c>
      <c r="J50" s="269">
        <f>$F50*I50</f>
        <v>-81600</v>
      </c>
      <c r="K50" s="821">
        <f>J50/1000000</f>
        <v>-8.1600000000000006E-2</v>
      </c>
      <c r="L50" s="284">
        <v>1694</v>
      </c>
      <c r="M50" s="285">
        <v>1636</v>
      </c>
      <c r="N50" s="269">
        <f>L50-M50</f>
        <v>58</v>
      </c>
      <c r="O50" s="269">
        <f>$F50*N50</f>
        <v>-69600</v>
      </c>
      <c r="P50" s="843">
        <f>O50/1000000</f>
        <v>-6.9599999999999995E-2</v>
      </c>
      <c r="Q50" s="555"/>
    </row>
    <row r="51" spans="1:17" ht="18.75" customHeight="1">
      <c r="A51" s="544"/>
      <c r="B51" s="261" t="s">
        <v>157</v>
      </c>
      <c r="C51" s="260"/>
      <c r="D51" s="101"/>
      <c r="E51" s="101"/>
      <c r="F51" s="265"/>
      <c r="G51" s="284"/>
      <c r="H51" s="285"/>
      <c r="I51" s="269"/>
      <c r="J51" s="269"/>
      <c r="K51" s="821"/>
      <c r="L51" s="284"/>
      <c r="M51" s="285"/>
      <c r="N51" s="269"/>
      <c r="O51" s="269"/>
      <c r="P51" s="843"/>
      <c r="Q51" s="385"/>
    </row>
    <row r="52" spans="1:17" ht="22.5" customHeight="1">
      <c r="A52" s="226">
        <v>35</v>
      </c>
      <c r="B52" s="259" t="s">
        <v>375</v>
      </c>
      <c r="C52" s="260">
        <v>5128411</v>
      </c>
      <c r="D52" s="101" t="s">
        <v>12</v>
      </c>
      <c r="E52" s="84" t="s">
        <v>300</v>
      </c>
      <c r="F52" s="269">
        <v>-2000</v>
      </c>
      <c r="G52" s="284">
        <v>250</v>
      </c>
      <c r="H52" s="285">
        <v>249</v>
      </c>
      <c r="I52" s="269">
        <f>G52-H52</f>
        <v>1</v>
      </c>
      <c r="J52" s="269">
        <f>$F52*I52</f>
        <v>-2000</v>
      </c>
      <c r="K52" s="821">
        <f>J52/1000000</f>
        <v>-2E-3</v>
      </c>
      <c r="L52" s="284">
        <v>2163</v>
      </c>
      <c r="M52" s="285">
        <v>2120</v>
      </c>
      <c r="N52" s="269">
        <f>L52-M52</f>
        <v>43</v>
      </c>
      <c r="O52" s="269">
        <f>$F52*N52</f>
        <v>-86000</v>
      </c>
      <c r="P52" s="843">
        <f>O52/1000000</f>
        <v>-8.5999999999999993E-2</v>
      </c>
      <c r="Q52" s="385"/>
    </row>
    <row r="53" spans="1:17" ht="22.5" customHeight="1">
      <c r="A53" s="226">
        <v>36</v>
      </c>
      <c r="B53" s="259" t="s">
        <v>376</v>
      </c>
      <c r="C53" s="260">
        <v>4864947</v>
      </c>
      <c r="D53" s="101" t="s">
        <v>12</v>
      </c>
      <c r="E53" s="84" t="s">
        <v>300</v>
      </c>
      <c r="F53" s="269">
        <v>-1000</v>
      </c>
      <c r="G53" s="284">
        <v>302</v>
      </c>
      <c r="H53" s="285">
        <v>302</v>
      </c>
      <c r="I53" s="269">
        <f>G53-H53</f>
        <v>0</v>
      </c>
      <c r="J53" s="269">
        <f>$F53*I53</f>
        <v>0</v>
      </c>
      <c r="K53" s="821">
        <f>J53/1000000</f>
        <v>0</v>
      </c>
      <c r="L53" s="284">
        <v>1624</v>
      </c>
      <c r="M53" s="285">
        <v>1550</v>
      </c>
      <c r="N53" s="269">
        <f>L53-M53</f>
        <v>74</v>
      </c>
      <c r="O53" s="269">
        <f>$F53*N53</f>
        <v>-74000</v>
      </c>
      <c r="P53" s="843">
        <f>O53/1000000</f>
        <v>-7.3999999999999996E-2</v>
      </c>
      <c r="Q53" s="385"/>
    </row>
    <row r="54" spans="1:17" ht="22.5" customHeight="1">
      <c r="A54" s="226">
        <v>37</v>
      </c>
      <c r="B54" s="241" t="s">
        <v>501</v>
      </c>
      <c r="C54" s="260">
        <v>5128413</v>
      </c>
      <c r="D54" s="75" t="s">
        <v>12</v>
      </c>
      <c r="E54" s="84" t="s">
        <v>300</v>
      </c>
      <c r="F54" s="269">
        <v>-1000</v>
      </c>
      <c r="G54" s="284">
        <v>6</v>
      </c>
      <c r="H54" s="285">
        <v>6</v>
      </c>
      <c r="I54" s="269">
        <f>G54-H54</f>
        <v>0</v>
      </c>
      <c r="J54" s="269">
        <f>$F54*I54</f>
        <v>0</v>
      </c>
      <c r="K54" s="821">
        <f>J54/1000000</f>
        <v>0</v>
      </c>
      <c r="L54" s="284">
        <v>638</v>
      </c>
      <c r="M54" s="285">
        <v>636</v>
      </c>
      <c r="N54" s="269">
        <f>L54-M54</f>
        <v>2</v>
      </c>
      <c r="O54" s="269">
        <f>$F54*N54</f>
        <v>-2000</v>
      </c>
      <c r="P54" s="843">
        <f>O54/1000000</f>
        <v>-2E-3</v>
      </c>
      <c r="Q54" s="385"/>
    </row>
    <row r="55" spans="1:17" ht="22.5" customHeight="1">
      <c r="A55" s="226">
        <v>38</v>
      </c>
      <c r="B55" s="259" t="s">
        <v>377</v>
      </c>
      <c r="C55" s="260">
        <v>4864904</v>
      </c>
      <c r="D55" s="101" t="s">
        <v>12</v>
      </c>
      <c r="E55" s="84" t="s">
        <v>300</v>
      </c>
      <c r="F55" s="269">
        <v>-1000</v>
      </c>
      <c r="G55" s="284">
        <v>5764</v>
      </c>
      <c r="H55" s="285">
        <v>5764</v>
      </c>
      <c r="I55" s="269">
        <f>G55-H55</f>
        <v>0</v>
      </c>
      <c r="J55" s="269">
        <f>$F55*I55</f>
        <v>0</v>
      </c>
      <c r="K55" s="821">
        <f>J55/1000000</f>
        <v>0</v>
      </c>
      <c r="L55" s="284">
        <v>997922</v>
      </c>
      <c r="M55" s="285">
        <v>997851</v>
      </c>
      <c r="N55" s="269">
        <f>L55-M55</f>
        <v>71</v>
      </c>
      <c r="O55" s="269">
        <f>$F55*N55</f>
        <v>-71000</v>
      </c>
      <c r="P55" s="843">
        <f>O55/1000000</f>
        <v>-7.0999999999999994E-2</v>
      </c>
      <c r="Q55" s="385"/>
    </row>
    <row r="56" spans="1:17" ht="22.5" customHeight="1" thickBot="1">
      <c r="A56" s="759">
        <v>39</v>
      </c>
      <c r="B56" s="262" t="s">
        <v>378</v>
      </c>
      <c r="C56" s="263">
        <v>4864942</v>
      </c>
      <c r="D56" s="218" t="s">
        <v>12</v>
      </c>
      <c r="E56" s="219" t="s">
        <v>300</v>
      </c>
      <c r="F56" s="273">
        <v>-1000</v>
      </c>
      <c r="G56" s="374">
        <v>1324</v>
      </c>
      <c r="H56" s="375">
        <v>1324</v>
      </c>
      <c r="I56" s="273">
        <f>G56-H56</f>
        <v>0</v>
      </c>
      <c r="J56" s="273">
        <f>$F56*I56</f>
        <v>0</v>
      </c>
      <c r="K56" s="835">
        <f>J56/1000000</f>
        <v>0</v>
      </c>
      <c r="L56" s="374">
        <v>5862</v>
      </c>
      <c r="M56" s="375">
        <v>5293</v>
      </c>
      <c r="N56" s="273">
        <f>L56-M56</f>
        <v>569</v>
      </c>
      <c r="O56" s="273">
        <f>$F56*N56</f>
        <v>-569000</v>
      </c>
      <c r="P56" s="845">
        <f>O56/1000000</f>
        <v>-0.56899999999999995</v>
      </c>
      <c r="Q56" s="768"/>
    </row>
    <row r="57" spans="1:17" ht="18" customHeight="1" thickTop="1" thickBot="1">
      <c r="A57" s="332" t="s">
        <v>290</v>
      </c>
      <c r="B57" s="262"/>
      <c r="C57" s="263"/>
      <c r="D57" s="218"/>
      <c r="E57" s="219"/>
      <c r="F57" s="267"/>
      <c r="G57" s="374"/>
      <c r="H57" s="375"/>
      <c r="I57" s="273"/>
      <c r="J57" s="273"/>
      <c r="K57" s="835"/>
      <c r="L57" s="374"/>
      <c r="M57" s="375"/>
      <c r="N57" s="273"/>
      <c r="O57" s="273"/>
      <c r="P57" s="846" t="str">
        <f>NDPL!$Q$1</f>
        <v>MARCH-2024</v>
      </c>
      <c r="Q57" s="481"/>
    </row>
    <row r="58" spans="1:17" ht="18" customHeight="1" thickTop="1">
      <c r="A58" s="236"/>
      <c r="B58" s="237" t="s">
        <v>158</v>
      </c>
      <c r="C58" s="760"/>
      <c r="D58" s="83"/>
      <c r="E58" s="83"/>
      <c r="F58" s="345"/>
      <c r="G58" s="756"/>
      <c r="H58" s="436"/>
      <c r="I58" s="761"/>
      <c r="J58" s="761"/>
      <c r="K58" s="836"/>
      <c r="L58" s="756"/>
      <c r="M58" s="436"/>
      <c r="N58" s="761"/>
      <c r="O58" s="761"/>
      <c r="P58" s="847"/>
      <c r="Q58" s="437"/>
    </row>
    <row r="59" spans="1:17" ht="18" customHeight="1">
      <c r="A59" s="226">
        <v>40</v>
      </c>
      <c r="B59" s="259" t="s">
        <v>14</v>
      </c>
      <c r="C59" s="260">
        <v>4864920</v>
      </c>
      <c r="D59" s="101" t="s">
        <v>12</v>
      </c>
      <c r="E59" s="84" t="s">
        <v>300</v>
      </c>
      <c r="F59" s="269">
        <v>-1000</v>
      </c>
      <c r="G59" s="284">
        <v>10819</v>
      </c>
      <c r="H59" s="285">
        <v>10969</v>
      </c>
      <c r="I59" s="269">
        <f>G59-H59</f>
        <v>-150</v>
      </c>
      <c r="J59" s="269">
        <f>$F59*I59</f>
        <v>150000</v>
      </c>
      <c r="K59" s="821">
        <f>J59/1000000</f>
        <v>0.15</v>
      </c>
      <c r="L59" s="284">
        <v>75</v>
      </c>
      <c r="M59" s="285">
        <v>75</v>
      </c>
      <c r="N59" s="269">
        <f>L59-M59</f>
        <v>0</v>
      </c>
      <c r="O59" s="269">
        <f>$F59*N59</f>
        <v>0</v>
      </c>
      <c r="P59" s="843">
        <f>O59/1000000</f>
        <v>0</v>
      </c>
      <c r="Q59" s="384"/>
    </row>
    <row r="60" spans="1:17" ht="18" customHeight="1">
      <c r="A60" s="226">
        <v>41</v>
      </c>
      <c r="B60" s="259" t="s">
        <v>15</v>
      </c>
      <c r="C60" s="260">
        <v>4865038</v>
      </c>
      <c r="D60" s="101" t="s">
        <v>12</v>
      </c>
      <c r="E60" s="84" t="s">
        <v>300</v>
      </c>
      <c r="F60" s="269">
        <v>-1000</v>
      </c>
      <c r="G60" s="284">
        <v>26242</v>
      </c>
      <c r="H60" s="285">
        <v>25926</v>
      </c>
      <c r="I60" s="269">
        <f>G60-H60</f>
        <v>316</v>
      </c>
      <c r="J60" s="269">
        <f>$F60*I60</f>
        <v>-316000</v>
      </c>
      <c r="K60" s="821">
        <f>J60/1000000</f>
        <v>-0.316</v>
      </c>
      <c r="L60" s="284">
        <v>1595</v>
      </c>
      <c r="M60" s="285">
        <v>1525</v>
      </c>
      <c r="N60" s="269">
        <f>L60-M60</f>
        <v>70</v>
      </c>
      <c r="O60" s="269">
        <f>$F60*N60</f>
        <v>-70000</v>
      </c>
      <c r="P60" s="843">
        <f>O60/1000000</f>
        <v>-7.0000000000000007E-2</v>
      </c>
      <c r="Q60" s="376"/>
    </row>
    <row r="61" spans="1:17" ht="18" customHeight="1">
      <c r="A61" s="226">
        <v>42</v>
      </c>
      <c r="B61" s="259" t="s">
        <v>16</v>
      </c>
      <c r="C61" s="260">
        <v>4864900</v>
      </c>
      <c r="D61" s="101" t="s">
        <v>12</v>
      </c>
      <c r="E61" s="84" t="s">
        <v>300</v>
      </c>
      <c r="F61" s="269">
        <v>-2500</v>
      </c>
      <c r="G61" s="284">
        <v>244</v>
      </c>
      <c r="H61" s="285">
        <v>205</v>
      </c>
      <c r="I61" s="269">
        <f>G61-H61</f>
        <v>39</v>
      </c>
      <c r="J61" s="269">
        <f>$F61*I61</f>
        <v>-97500</v>
      </c>
      <c r="K61" s="821">
        <f>J61/1000000</f>
        <v>-9.7500000000000003E-2</v>
      </c>
      <c r="L61" s="284">
        <v>999960</v>
      </c>
      <c r="M61" s="285">
        <v>999961</v>
      </c>
      <c r="N61" s="269">
        <f>L61-M61</f>
        <v>-1</v>
      </c>
      <c r="O61" s="269">
        <f>$F61*N61</f>
        <v>2500</v>
      </c>
      <c r="P61" s="843">
        <f>O61/1000000</f>
        <v>2.5000000000000001E-3</v>
      </c>
      <c r="Q61" s="388"/>
    </row>
    <row r="62" spans="1:17" ht="18" customHeight="1">
      <c r="A62" s="544"/>
      <c r="B62" s="261" t="s">
        <v>159</v>
      </c>
      <c r="C62" s="260"/>
      <c r="D62" s="101"/>
      <c r="E62" s="101"/>
      <c r="F62" s="269"/>
      <c r="G62" s="284"/>
      <c r="H62" s="285"/>
      <c r="I62" s="269"/>
      <c r="J62" s="269"/>
      <c r="K62" s="821"/>
      <c r="L62" s="284"/>
      <c r="M62" s="285"/>
      <c r="N62" s="269"/>
      <c r="O62" s="269"/>
      <c r="P62" s="843"/>
      <c r="Q62" s="376"/>
    </row>
    <row r="63" spans="1:17" ht="18" customHeight="1">
      <c r="A63" s="226">
        <v>43</v>
      </c>
      <c r="B63" s="259" t="s">
        <v>14</v>
      </c>
      <c r="C63" s="260">
        <v>4864916</v>
      </c>
      <c r="D63" s="101" t="s">
        <v>12</v>
      </c>
      <c r="E63" s="84" t="s">
        <v>300</v>
      </c>
      <c r="F63" s="269">
        <v>-1000</v>
      </c>
      <c r="G63" s="284">
        <v>2374</v>
      </c>
      <c r="H63" s="285">
        <v>2160</v>
      </c>
      <c r="I63" s="269">
        <f>G63-H63</f>
        <v>214</v>
      </c>
      <c r="J63" s="269">
        <f>$F63*I63</f>
        <v>-214000</v>
      </c>
      <c r="K63" s="821">
        <f>J63/1000000</f>
        <v>-0.214</v>
      </c>
      <c r="L63" s="284">
        <v>284</v>
      </c>
      <c r="M63" s="285">
        <v>287</v>
      </c>
      <c r="N63" s="269">
        <f>L63-M63</f>
        <v>-3</v>
      </c>
      <c r="O63" s="269">
        <f>$F63*N63</f>
        <v>3000</v>
      </c>
      <c r="P63" s="843">
        <f>O63/1000000</f>
        <v>3.0000000000000001E-3</v>
      </c>
      <c r="Q63" s="586"/>
    </row>
    <row r="64" spans="1:17" ht="18" customHeight="1">
      <c r="A64" s="226">
        <v>44</v>
      </c>
      <c r="B64" s="259" t="s">
        <v>15</v>
      </c>
      <c r="C64" s="260">
        <v>4864806</v>
      </c>
      <c r="D64" s="101" t="s">
        <v>12</v>
      </c>
      <c r="E64" s="84" t="s">
        <v>300</v>
      </c>
      <c r="F64" s="269">
        <v>-500</v>
      </c>
      <c r="G64" s="284">
        <v>27067</v>
      </c>
      <c r="H64" s="285">
        <v>25484</v>
      </c>
      <c r="I64" s="269">
        <f>G64-H64</f>
        <v>1583</v>
      </c>
      <c r="J64" s="269">
        <f>$F64*I64</f>
        <v>-791500</v>
      </c>
      <c r="K64" s="821">
        <f>J64/1000000</f>
        <v>-0.79149999999999998</v>
      </c>
      <c r="L64" s="284">
        <v>2187</v>
      </c>
      <c r="M64" s="285">
        <v>2186</v>
      </c>
      <c r="N64" s="269">
        <f>L64-M64</f>
        <v>1</v>
      </c>
      <c r="O64" s="269">
        <f>$F64*N64</f>
        <v>-500</v>
      </c>
      <c r="P64" s="843">
        <f>O64/1000000</f>
        <v>-5.0000000000000001E-4</v>
      </c>
      <c r="Q64" s="376"/>
    </row>
    <row r="65" spans="1:17" ht="18" customHeight="1">
      <c r="A65" s="226">
        <v>45</v>
      </c>
      <c r="B65" s="259" t="s">
        <v>16</v>
      </c>
      <c r="C65" s="260">
        <v>4864840</v>
      </c>
      <c r="D65" s="101" t="s">
        <v>12</v>
      </c>
      <c r="E65" s="84" t="s">
        <v>300</v>
      </c>
      <c r="F65" s="269">
        <v>-2500</v>
      </c>
      <c r="G65" s="284">
        <v>3619</v>
      </c>
      <c r="H65" s="285">
        <v>3514</v>
      </c>
      <c r="I65" s="269">
        <f>G65-H65</f>
        <v>105</v>
      </c>
      <c r="J65" s="269">
        <f>$F65*I65</f>
        <v>-262500</v>
      </c>
      <c r="K65" s="821">
        <f>J65/1000000</f>
        <v>-0.26250000000000001</v>
      </c>
      <c r="L65" s="284">
        <v>1231</v>
      </c>
      <c r="M65" s="285">
        <v>1233</v>
      </c>
      <c r="N65" s="269">
        <f>L65-M65</f>
        <v>-2</v>
      </c>
      <c r="O65" s="269">
        <f>$F65*N65</f>
        <v>5000</v>
      </c>
      <c r="P65" s="843">
        <f>O65/1000000</f>
        <v>5.0000000000000001E-3</v>
      </c>
      <c r="Q65" s="384"/>
    </row>
    <row r="66" spans="1:17" ht="18" customHeight="1">
      <c r="A66" s="226">
        <v>46</v>
      </c>
      <c r="B66" s="259" t="s">
        <v>151</v>
      </c>
      <c r="C66" s="260">
        <v>4865042</v>
      </c>
      <c r="D66" s="101" t="s">
        <v>12</v>
      </c>
      <c r="E66" s="84" t="s">
        <v>300</v>
      </c>
      <c r="F66" s="269">
        <v>-2000</v>
      </c>
      <c r="G66" s="284">
        <v>7309</v>
      </c>
      <c r="H66" s="285">
        <v>6909</v>
      </c>
      <c r="I66" s="285">
        <f>G66-H66</f>
        <v>400</v>
      </c>
      <c r="J66" s="285">
        <f>$F66*I66</f>
        <v>-800000</v>
      </c>
      <c r="K66" s="819">
        <f>J66/1000000</f>
        <v>-0.8</v>
      </c>
      <c r="L66" s="284">
        <v>1280</v>
      </c>
      <c r="M66" s="285">
        <v>1276</v>
      </c>
      <c r="N66" s="285">
        <f>L66-M66</f>
        <v>4</v>
      </c>
      <c r="O66" s="285">
        <f>$F66*N66</f>
        <v>-8000</v>
      </c>
      <c r="P66" s="814">
        <f>O66/1000000</f>
        <v>-8.0000000000000002E-3</v>
      </c>
      <c r="Q66" s="397"/>
    </row>
    <row r="67" spans="1:17" ht="18" customHeight="1">
      <c r="A67" s="544"/>
      <c r="B67" s="261" t="s">
        <v>110</v>
      </c>
      <c r="C67" s="260"/>
      <c r="D67" s="101"/>
      <c r="E67" s="84"/>
      <c r="F67" s="265"/>
      <c r="G67" s="284"/>
      <c r="H67" s="285"/>
      <c r="I67" s="269"/>
      <c r="J67" s="269"/>
      <c r="K67" s="821"/>
      <c r="L67" s="284"/>
      <c r="M67" s="285"/>
      <c r="N67" s="269"/>
      <c r="O67" s="269"/>
      <c r="P67" s="843"/>
      <c r="Q67" s="376"/>
    </row>
    <row r="68" spans="1:17" ht="18" customHeight="1">
      <c r="A68" s="226">
        <v>47</v>
      </c>
      <c r="B68" s="259" t="s">
        <v>320</v>
      </c>
      <c r="C68" s="260">
        <v>5128461</v>
      </c>
      <c r="D68" s="101" t="s">
        <v>12</v>
      </c>
      <c r="E68" s="84" t="s">
        <v>300</v>
      </c>
      <c r="F68" s="556">
        <v>-1000</v>
      </c>
      <c r="G68" s="284">
        <v>113805</v>
      </c>
      <c r="H68" s="285">
        <v>110736</v>
      </c>
      <c r="I68" s="269">
        <f>G68-H68</f>
        <v>3069</v>
      </c>
      <c r="J68" s="269">
        <f>$F68*I68</f>
        <v>-3069000</v>
      </c>
      <c r="K68" s="821">
        <f>J68/1000000</f>
        <v>-3.069</v>
      </c>
      <c r="L68" s="284">
        <v>996806</v>
      </c>
      <c r="M68" s="285">
        <v>996806</v>
      </c>
      <c r="N68" s="269">
        <f>L68-M68</f>
        <v>0</v>
      </c>
      <c r="O68" s="269">
        <f>$F68*N68</f>
        <v>0</v>
      </c>
      <c r="P68" s="843">
        <f>O68/1000000</f>
        <v>0</v>
      </c>
      <c r="Q68" s="377"/>
    </row>
    <row r="69" spans="1:17" ht="18" customHeight="1">
      <c r="A69" s="226">
        <v>48</v>
      </c>
      <c r="B69" s="259" t="s">
        <v>161</v>
      </c>
      <c r="C69" s="260">
        <v>4865003</v>
      </c>
      <c r="D69" s="101" t="s">
        <v>12</v>
      </c>
      <c r="E69" s="84" t="s">
        <v>300</v>
      </c>
      <c r="F69" s="556">
        <v>-2000</v>
      </c>
      <c r="G69" s="284">
        <v>81898</v>
      </c>
      <c r="H69" s="285">
        <v>79715</v>
      </c>
      <c r="I69" s="269">
        <f>G69-H69</f>
        <v>2183</v>
      </c>
      <c r="J69" s="269">
        <f>$F69*I69</f>
        <v>-4366000</v>
      </c>
      <c r="K69" s="821">
        <f>J69/1000000</f>
        <v>-4.3659999999999997</v>
      </c>
      <c r="L69" s="284">
        <v>999341</v>
      </c>
      <c r="M69" s="285">
        <v>999341</v>
      </c>
      <c r="N69" s="269">
        <f>L69-M69</f>
        <v>0</v>
      </c>
      <c r="O69" s="269">
        <f>$F69*N69</f>
        <v>0</v>
      </c>
      <c r="P69" s="843">
        <f>O69/1000000</f>
        <v>0</v>
      </c>
      <c r="Q69" s="376"/>
    </row>
    <row r="70" spans="1:17" ht="18" customHeight="1">
      <c r="A70" s="544"/>
      <c r="B70" s="261" t="s">
        <v>322</v>
      </c>
      <c r="C70" s="260"/>
      <c r="D70" s="101"/>
      <c r="E70" s="84"/>
      <c r="F70" s="265"/>
      <c r="G70" s="284"/>
      <c r="H70" s="285"/>
      <c r="I70" s="269"/>
      <c r="J70" s="269"/>
      <c r="K70" s="821"/>
      <c r="L70" s="284"/>
      <c r="M70" s="285"/>
      <c r="N70" s="269"/>
      <c r="O70" s="269"/>
      <c r="P70" s="843"/>
      <c r="Q70" s="376"/>
    </row>
    <row r="71" spans="1:17" ht="18" customHeight="1">
      <c r="A71" s="226">
        <v>49</v>
      </c>
      <c r="B71" s="259" t="s">
        <v>320</v>
      </c>
      <c r="C71" s="260">
        <v>5128472</v>
      </c>
      <c r="D71" s="101" t="s">
        <v>12</v>
      </c>
      <c r="E71" s="84" t="s">
        <v>300</v>
      </c>
      <c r="F71" s="346">
        <v>-1500</v>
      </c>
      <c r="G71" s="284">
        <v>15574</v>
      </c>
      <c r="H71" s="285">
        <v>14867</v>
      </c>
      <c r="I71" s="269">
        <f>G71-H71</f>
        <v>707</v>
      </c>
      <c r="J71" s="269">
        <f>$F71*I71</f>
        <v>-1060500</v>
      </c>
      <c r="K71" s="821">
        <f>J71/1000000</f>
        <v>-1.0605</v>
      </c>
      <c r="L71" s="284">
        <v>71</v>
      </c>
      <c r="M71" s="285">
        <v>71</v>
      </c>
      <c r="N71" s="269">
        <f>L71-M71</f>
        <v>0</v>
      </c>
      <c r="O71" s="269">
        <f>$F71*N71</f>
        <v>0</v>
      </c>
      <c r="P71" s="843">
        <f>O71/1000000</f>
        <v>0</v>
      </c>
      <c r="Q71" s="376"/>
    </row>
    <row r="72" spans="1:17" ht="18" customHeight="1">
      <c r="A72" s="226">
        <v>50</v>
      </c>
      <c r="B72" s="259" t="s">
        <v>161</v>
      </c>
      <c r="C72" s="260">
        <v>5128452</v>
      </c>
      <c r="D72" s="101" t="s">
        <v>12</v>
      </c>
      <c r="E72" s="84" t="s">
        <v>300</v>
      </c>
      <c r="F72" s="346">
        <v>-1000</v>
      </c>
      <c r="G72" s="284">
        <v>18811</v>
      </c>
      <c r="H72" s="285">
        <v>17842</v>
      </c>
      <c r="I72" s="269">
        <f>G72-H72</f>
        <v>969</v>
      </c>
      <c r="J72" s="269">
        <f>$F72*I72</f>
        <v>-969000</v>
      </c>
      <c r="K72" s="821">
        <f>J72/1000000</f>
        <v>-0.96899999999999997</v>
      </c>
      <c r="L72" s="284">
        <v>16</v>
      </c>
      <c r="M72" s="285">
        <v>16</v>
      </c>
      <c r="N72" s="269">
        <f>L72-M72</f>
        <v>0</v>
      </c>
      <c r="O72" s="269">
        <f>$F72*N72</f>
        <v>0</v>
      </c>
      <c r="P72" s="843">
        <f>O72/1000000</f>
        <v>0</v>
      </c>
      <c r="Q72" s="376"/>
    </row>
    <row r="73" spans="1:17" ht="18" customHeight="1">
      <c r="A73" s="226"/>
      <c r="B73" s="367" t="s">
        <v>326</v>
      </c>
      <c r="C73" s="260"/>
      <c r="D73" s="101"/>
      <c r="E73" s="84"/>
      <c r="F73" s="346"/>
      <c r="G73" s="284"/>
      <c r="H73" s="285"/>
      <c r="I73" s="269"/>
      <c r="J73" s="269"/>
      <c r="K73" s="821"/>
      <c r="L73" s="284"/>
      <c r="M73" s="285"/>
      <c r="N73" s="269"/>
      <c r="O73" s="269"/>
      <c r="P73" s="843"/>
      <c r="Q73" s="376"/>
    </row>
    <row r="74" spans="1:17" ht="18" customHeight="1">
      <c r="A74" s="226">
        <v>51</v>
      </c>
      <c r="B74" s="259" t="s">
        <v>320</v>
      </c>
      <c r="C74" s="260">
        <v>4864905</v>
      </c>
      <c r="D74" s="101" t="s">
        <v>12</v>
      </c>
      <c r="E74" s="84" t="s">
        <v>300</v>
      </c>
      <c r="F74" s="346">
        <v>-1000</v>
      </c>
      <c r="G74" s="284">
        <v>996829</v>
      </c>
      <c r="H74" s="285">
        <v>996829</v>
      </c>
      <c r="I74" s="269">
        <f>G74-H74</f>
        <v>0</v>
      </c>
      <c r="J74" s="269">
        <f>$F74*I74</f>
        <v>0</v>
      </c>
      <c r="K74" s="821">
        <f>J74/1000000</f>
        <v>0</v>
      </c>
      <c r="L74" s="284">
        <v>399</v>
      </c>
      <c r="M74" s="285">
        <v>395</v>
      </c>
      <c r="N74" s="269">
        <f>L74-M74</f>
        <v>4</v>
      </c>
      <c r="O74" s="269">
        <f>$F74*N74</f>
        <v>-4000</v>
      </c>
      <c r="P74" s="843">
        <f>O74/1000000</f>
        <v>-4.0000000000000001E-3</v>
      </c>
      <c r="Q74" s="376" t="s">
        <v>520</v>
      </c>
    </row>
    <row r="75" spans="1:17" ht="18" customHeight="1">
      <c r="A75" s="226"/>
      <c r="B75" s="259"/>
      <c r="C75" s="260"/>
      <c r="D75" s="101"/>
      <c r="E75" s="84"/>
      <c r="F75" s="346"/>
      <c r="G75" s="284"/>
      <c r="H75" s="285"/>
      <c r="I75" s="269"/>
      <c r="J75" s="269"/>
      <c r="K75" s="821">
        <v>-1E-4</v>
      </c>
      <c r="L75" s="284"/>
      <c r="M75" s="285"/>
      <c r="N75" s="269"/>
      <c r="O75" s="269"/>
      <c r="P75" s="843">
        <v>-5.0000000000000001E-4</v>
      </c>
      <c r="Q75" s="376" t="s">
        <v>519</v>
      </c>
    </row>
    <row r="76" spans="1:17" ht="18" customHeight="1">
      <c r="A76" s="226"/>
      <c r="B76" s="259"/>
      <c r="C76" s="260">
        <v>5295132</v>
      </c>
      <c r="D76" s="101" t="s">
        <v>12</v>
      </c>
      <c r="E76" s="84" t="s">
        <v>300</v>
      </c>
      <c r="F76" s="346">
        <v>-1000</v>
      </c>
      <c r="G76" s="284">
        <v>960197</v>
      </c>
      <c r="H76" s="285">
        <v>960195</v>
      </c>
      <c r="I76" s="269">
        <f>G76-H76</f>
        <v>2</v>
      </c>
      <c r="J76" s="269">
        <f>$F76*I76</f>
        <v>-2000</v>
      </c>
      <c r="K76" s="821">
        <f>J76/1000000</f>
        <v>-2E-3</v>
      </c>
      <c r="L76" s="284">
        <v>103546</v>
      </c>
      <c r="M76" s="285">
        <v>103542</v>
      </c>
      <c r="N76" s="269">
        <f>L76-M76</f>
        <v>4</v>
      </c>
      <c r="O76" s="269">
        <f>$F76*N76</f>
        <v>-4000</v>
      </c>
      <c r="P76" s="843">
        <f>O76/1000000</f>
        <v>-4.0000000000000001E-3</v>
      </c>
      <c r="Q76" s="376" t="s">
        <v>521</v>
      </c>
    </row>
    <row r="77" spans="1:17" ht="18" customHeight="1">
      <c r="A77" s="226">
        <v>52</v>
      </c>
      <c r="B77" s="259" t="s">
        <v>161</v>
      </c>
      <c r="C77" s="260">
        <v>4902504</v>
      </c>
      <c r="D77" s="101" t="s">
        <v>12</v>
      </c>
      <c r="E77" s="84" t="s">
        <v>300</v>
      </c>
      <c r="F77" s="346">
        <v>-1000</v>
      </c>
      <c r="G77" s="284">
        <v>991340</v>
      </c>
      <c r="H77" s="285">
        <v>991335</v>
      </c>
      <c r="I77" s="269">
        <f>G77-H77</f>
        <v>5</v>
      </c>
      <c r="J77" s="269">
        <f>$F77*I77</f>
        <v>-5000</v>
      </c>
      <c r="K77" s="821">
        <f>J77/1000000</f>
        <v>-5.0000000000000001E-3</v>
      </c>
      <c r="L77" s="284">
        <v>994903</v>
      </c>
      <c r="M77" s="285">
        <v>994912</v>
      </c>
      <c r="N77" s="269">
        <f>L77-M77</f>
        <v>-9</v>
      </c>
      <c r="O77" s="269">
        <f>$F77*N77</f>
        <v>9000</v>
      </c>
      <c r="P77" s="843">
        <f>O77/1000000</f>
        <v>8.9999999999999993E-3</v>
      </c>
      <c r="Q77" s="376"/>
    </row>
    <row r="78" spans="1:17" ht="18" customHeight="1">
      <c r="A78" s="226">
        <v>53</v>
      </c>
      <c r="B78" s="259" t="s">
        <v>382</v>
      </c>
      <c r="C78" s="260">
        <v>5128426</v>
      </c>
      <c r="D78" s="101" t="s">
        <v>12</v>
      </c>
      <c r="E78" s="84" t="s">
        <v>300</v>
      </c>
      <c r="F78" s="346">
        <v>-1000</v>
      </c>
      <c r="G78" s="284">
        <v>989987</v>
      </c>
      <c r="H78" s="285">
        <v>989947</v>
      </c>
      <c r="I78" s="269">
        <f>G78-H78</f>
        <v>40</v>
      </c>
      <c r="J78" s="269">
        <f>$F78*I78</f>
        <v>-40000</v>
      </c>
      <c r="K78" s="821">
        <f>J78/1000000</f>
        <v>-0.04</v>
      </c>
      <c r="L78" s="284">
        <v>986775</v>
      </c>
      <c r="M78" s="285">
        <v>986781</v>
      </c>
      <c r="N78" s="269">
        <f>L78-M78</f>
        <v>-6</v>
      </c>
      <c r="O78" s="269">
        <f>$F78*N78</f>
        <v>6000</v>
      </c>
      <c r="P78" s="843">
        <f>O78/1000000</f>
        <v>6.0000000000000001E-3</v>
      </c>
      <c r="Q78" s="376"/>
    </row>
    <row r="79" spans="1:17" ht="18" customHeight="1">
      <c r="A79" s="544"/>
      <c r="B79" s="367" t="s">
        <v>335</v>
      </c>
      <c r="C79" s="260"/>
      <c r="D79" s="101"/>
      <c r="E79" s="84"/>
      <c r="F79" s="346"/>
      <c r="G79" s="284"/>
      <c r="H79" s="285"/>
      <c r="I79" s="269"/>
      <c r="J79" s="269"/>
      <c r="K79" s="821"/>
      <c r="L79" s="284"/>
      <c r="M79" s="285"/>
      <c r="N79" s="269"/>
      <c r="O79" s="269"/>
      <c r="P79" s="843"/>
      <c r="Q79" s="376"/>
    </row>
    <row r="80" spans="1:17" ht="18" customHeight="1">
      <c r="A80" s="226">
        <v>54</v>
      </c>
      <c r="B80" s="259" t="s">
        <v>336</v>
      </c>
      <c r="C80" s="260">
        <v>4902509</v>
      </c>
      <c r="D80" s="101" t="s">
        <v>12</v>
      </c>
      <c r="E80" s="84" t="s">
        <v>300</v>
      </c>
      <c r="F80" s="346">
        <v>4000</v>
      </c>
      <c r="G80" s="284">
        <v>992448</v>
      </c>
      <c r="H80" s="285">
        <v>992716</v>
      </c>
      <c r="I80" s="269">
        <f>G80-H80</f>
        <v>-268</v>
      </c>
      <c r="J80" s="269">
        <f>$F80*I80</f>
        <v>-1072000</v>
      </c>
      <c r="K80" s="821">
        <f>J80/1000000</f>
        <v>-1.0720000000000001</v>
      </c>
      <c r="L80" s="284">
        <v>999981</v>
      </c>
      <c r="M80" s="285">
        <v>999981</v>
      </c>
      <c r="N80" s="269">
        <f>L80-M80</f>
        <v>0</v>
      </c>
      <c r="O80" s="269">
        <f>$F80*N80</f>
        <v>0</v>
      </c>
      <c r="P80" s="843">
        <f>O80/1000000</f>
        <v>0</v>
      </c>
      <c r="Q80" s="376"/>
    </row>
    <row r="81" spans="1:17" ht="18" customHeight="1">
      <c r="A81" s="226">
        <v>55</v>
      </c>
      <c r="B81" s="302" t="s">
        <v>337</v>
      </c>
      <c r="C81" s="260">
        <v>4865026</v>
      </c>
      <c r="D81" s="101" t="s">
        <v>12</v>
      </c>
      <c r="E81" s="84" t="s">
        <v>300</v>
      </c>
      <c r="F81" s="346">
        <v>800</v>
      </c>
      <c r="G81" s="284">
        <v>957026</v>
      </c>
      <c r="H81" s="285">
        <v>958206</v>
      </c>
      <c r="I81" s="269">
        <f t="shared" ref="I81:I87" si="6">G81-H81</f>
        <v>-1180</v>
      </c>
      <c r="J81" s="269">
        <f t="shared" ref="J81:J87" si="7">$F81*I81</f>
        <v>-944000</v>
      </c>
      <c r="K81" s="821">
        <f t="shared" ref="K81:K87" si="8">J81/1000000</f>
        <v>-0.94399999999999995</v>
      </c>
      <c r="L81" s="284">
        <v>596</v>
      </c>
      <c r="M81" s="285">
        <v>596</v>
      </c>
      <c r="N81" s="269">
        <f t="shared" ref="N81:N87" si="9">L81-M81</f>
        <v>0</v>
      </c>
      <c r="O81" s="269">
        <f t="shared" ref="O81:O87" si="10">$F81*N81</f>
        <v>0</v>
      </c>
      <c r="P81" s="843">
        <f t="shared" ref="P81:P87" si="11">O81/1000000</f>
        <v>0</v>
      </c>
      <c r="Q81" s="376"/>
    </row>
    <row r="82" spans="1:17" ht="18" customHeight="1">
      <c r="A82" s="226">
        <v>56</v>
      </c>
      <c r="B82" s="259" t="s">
        <v>314</v>
      </c>
      <c r="C82" s="260">
        <v>5100233</v>
      </c>
      <c r="D82" s="101" t="s">
        <v>12</v>
      </c>
      <c r="E82" s="84" t="s">
        <v>300</v>
      </c>
      <c r="F82" s="346">
        <v>800</v>
      </c>
      <c r="G82" s="284">
        <v>903331</v>
      </c>
      <c r="H82" s="285">
        <v>904131</v>
      </c>
      <c r="I82" s="269">
        <f t="shared" si="6"/>
        <v>-800</v>
      </c>
      <c r="J82" s="269">
        <f t="shared" si="7"/>
        <v>-640000</v>
      </c>
      <c r="K82" s="821">
        <f t="shared" si="8"/>
        <v>-0.64</v>
      </c>
      <c r="L82" s="284">
        <v>999389</v>
      </c>
      <c r="M82" s="285">
        <v>999389</v>
      </c>
      <c r="N82" s="269">
        <f t="shared" si="9"/>
        <v>0</v>
      </c>
      <c r="O82" s="269">
        <f t="shared" si="10"/>
        <v>0</v>
      </c>
      <c r="P82" s="843">
        <f t="shared" si="11"/>
        <v>0</v>
      </c>
      <c r="Q82" s="376"/>
    </row>
    <row r="83" spans="1:17" ht="15" customHeight="1">
      <c r="A83" s="226">
        <v>57</v>
      </c>
      <c r="B83" s="259" t="s">
        <v>340</v>
      </c>
      <c r="C83" s="260">
        <v>4864971</v>
      </c>
      <c r="D83" s="101" t="s">
        <v>12</v>
      </c>
      <c r="E83" s="84" t="s">
        <v>300</v>
      </c>
      <c r="F83" s="346">
        <v>-800</v>
      </c>
      <c r="G83" s="284">
        <v>0</v>
      </c>
      <c r="H83" s="285">
        <v>0</v>
      </c>
      <c r="I83" s="269">
        <f t="shared" si="6"/>
        <v>0</v>
      </c>
      <c r="J83" s="269">
        <f t="shared" si="7"/>
        <v>0</v>
      </c>
      <c r="K83" s="821">
        <f t="shared" si="8"/>
        <v>0</v>
      </c>
      <c r="L83" s="284">
        <v>999495</v>
      </c>
      <c r="M83" s="285">
        <v>999495</v>
      </c>
      <c r="N83" s="269">
        <f t="shared" si="9"/>
        <v>0</v>
      </c>
      <c r="O83" s="269">
        <f t="shared" si="10"/>
        <v>0</v>
      </c>
      <c r="P83" s="843">
        <f t="shared" si="11"/>
        <v>0</v>
      </c>
      <c r="Q83" s="376"/>
    </row>
    <row r="84" spans="1:17" ht="15" customHeight="1">
      <c r="A84" s="226">
        <v>58</v>
      </c>
      <c r="B84" s="259" t="s">
        <v>383</v>
      </c>
      <c r="C84" s="260">
        <v>4864985</v>
      </c>
      <c r="D84" s="101" t="s">
        <v>12</v>
      </c>
      <c r="E84" s="84" t="s">
        <v>300</v>
      </c>
      <c r="F84" s="346">
        <v>800</v>
      </c>
      <c r="G84" s="284">
        <v>999390</v>
      </c>
      <c r="H84" s="285">
        <v>999426</v>
      </c>
      <c r="I84" s="269">
        <f>G84-H84</f>
        <v>-36</v>
      </c>
      <c r="J84" s="269">
        <f>$F84*I84</f>
        <v>-28800</v>
      </c>
      <c r="K84" s="821">
        <f>J84/1000000</f>
        <v>-2.8799999999999999E-2</v>
      </c>
      <c r="L84" s="284">
        <v>22</v>
      </c>
      <c r="M84" s="285">
        <v>22</v>
      </c>
      <c r="N84" s="269">
        <f>L84-M84</f>
        <v>0</v>
      </c>
      <c r="O84" s="269">
        <f>$F84*N84</f>
        <v>0</v>
      </c>
      <c r="P84" s="843">
        <f>O84/1000000</f>
        <v>0</v>
      </c>
      <c r="Q84" s="376"/>
    </row>
    <row r="85" spans="1:17" ht="15" customHeight="1">
      <c r="A85" s="226">
        <v>59</v>
      </c>
      <c r="B85" s="259" t="s">
        <v>503</v>
      </c>
      <c r="C85" s="260">
        <v>4902511</v>
      </c>
      <c r="D85" s="101" t="s">
        <v>12</v>
      </c>
      <c r="E85" s="84" t="s">
        <v>300</v>
      </c>
      <c r="F85" s="346">
        <v>4000</v>
      </c>
      <c r="G85" s="284">
        <v>999915</v>
      </c>
      <c r="H85" s="285">
        <v>999948</v>
      </c>
      <c r="I85" s="269">
        <f>G85-H85</f>
        <v>-33</v>
      </c>
      <c r="J85" s="269">
        <f>$F85*I85</f>
        <v>-132000</v>
      </c>
      <c r="K85" s="821">
        <f>J85/1000000</f>
        <v>-0.13200000000000001</v>
      </c>
      <c r="L85" s="284">
        <v>11</v>
      </c>
      <c r="M85" s="285">
        <v>11</v>
      </c>
      <c r="N85" s="269">
        <f>L85-M85</f>
        <v>0</v>
      </c>
      <c r="O85" s="269">
        <f>$F85*N85</f>
        <v>0</v>
      </c>
      <c r="P85" s="843">
        <f>O85/1000000</f>
        <v>0</v>
      </c>
      <c r="Q85" s="586"/>
    </row>
    <row r="86" spans="1:17" ht="15" customHeight="1">
      <c r="A86" s="226">
        <v>60</v>
      </c>
      <c r="B86" s="259" t="s">
        <v>441</v>
      </c>
      <c r="C86" s="260">
        <v>5128428</v>
      </c>
      <c r="D86" s="101" t="s">
        <v>12</v>
      </c>
      <c r="E86" s="84" t="s">
        <v>300</v>
      </c>
      <c r="F86" s="346">
        <v>800</v>
      </c>
      <c r="G86" s="284">
        <v>978046</v>
      </c>
      <c r="H86" s="285">
        <v>979804</v>
      </c>
      <c r="I86" s="269">
        <f t="shared" si="6"/>
        <v>-1758</v>
      </c>
      <c r="J86" s="269">
        <f t="shared" si="7"/>
        <v>-1406400</v>
      </c>
      <c r="K86" s="821">
        <f t="shared" si="8"/>
        <v>-1.4064000000000001</v>
      </c>
      <c r="L86" s="284">
        <v>999120</v>
      </c>
      <c r="M86" s="285">
        <v>999139</v>
      </c>
      <c r="N86" s="269">
        <f t="shared" si="9"/>
        <v>-19</v>
      </c>
      <c r="O86" s="269">
        <f t="shared" si="10"/>
        <v>-15200</v>
      </c>
      <c r="P86" s="843">
        <f t="shared" si="11"/>
        <v>-1.52E-2</v>
      </c>
      <c r="Q86" s="376"/>
    </row>
    <row r="87" spans="1:17" ht="15" customHeight="1">
      <c r="A87" s="226">
        <v>61</v>
      </c>
      <c r="B87" s="259" t="s">
        <v>442</v>
      </c>
      <c r="C87" s="260">
        <v>4864926</v>
      </c>
      <c r="D87" s="101" t="s">
        <v>12</v>
      </c>
      <c r="E87" s="84" t="s">
        <v>300</v>
      </c>
      <c r="F87" s="346">
        <v>800</v>
      </c>
      <c r="G87" s="284">
        <v>971029</v>
      </c>
      <c r="H87" s="285">
        <v>974178</v>
      </c>
      <c r="I87" s="269">
        <f t="shared" si="6"/>
        <v>-3149</v>
      </c>
      <c r="J87" s="269">
        <f t="shared" si="7"/>
        <v>-2519200</v>
      </c>
      <c r="K87" s="821">
        <f t="shared" si="8"/>
        <v>-2.5192000000000001</v>
      </c>
      <c r="L87" s="284">
        <v>999887</v>
      </c>
      <c r="M87" s="285">
        <v>999887</v>
      </c>
      <c r="N87" s="269">
        <f t="shared" si="9"/>
        <v>0</v>
      </c>
      <c r="O87" s="269">
        <f t="shared" si="10"/>
        <v>0</v>
      </c>
      <c r="P87" s="843">
        <f t="shared" si="11"/>
        <v>0</v>
      </c>
      <c r="Q87" s="376"/>
    </row>
    <row r="88" spans="1:17" ht="15" customHeight="1">
      <c r="A88" s="544"/>
      <c r="B88" s="239" t="s">
        <v>97</v>
      </c>
      <c r="C88" s="260"/>
      <c r="D88" s="75"/>
      <c r="E88" s="75"/>
      <c r="F88" s="265"/>
      <c r="G88" s="284"/>
      <c r="H88" s="285"/>
      <c r="I88" s="269"/>
      <c r="J88" s="269"/>
      <c r="K88" s="821"/>
      <c r="L88" s="284"/>
      <c r="M88" s="285"/>
      <c r="N88" s="269"/>
      <c r="O88" s="269"/>
      <c r="P88" s="843"/>
      <c r="Q88" s="376"/>
    </row>
    <row r="89" spans="1:17" ht="15" customHeight="1">
      <c r="A89" s="226">
        <v>63</v>
      </c>
      <c r="B89" s="259" t="s">
        <v>108</v>
      </c>
      <c r="C89" s="260" t="s">
        <v>500</v>
      </c>
      <c r="D89" s="290" t="s">
        <v>438</v>
      </c>
      <c r="E89" s="274" t="s">
        <v>300</v>
      </c>
      <c r="F89" s="269">
        <v>0.8</v>
      </c>
      <c r="G89" s="284">
        <v>0</v>
      </c>
      <c r="H89" s="285">
        <v>0</v>
      </c>
      <c r="I89" s="234">
        <f>G89-H89</f>
        <v>0</v>
      </c>
      <c r="J89" s="234">
        <f>$F89*I89</f>
        <v>0</v>
      </c>
      <c r="K89" s="850">
        <f>J89/1000000</f>
        <v>0</v>
      </c>
      <c r="L89" s="284">
        <v>0</v>
      </c>
      <c r="M89" s="285">
        <v>0</v>
      </c>
      <c r="N89" s="285">
        <f>L89-M89</f>
        <v>0</v>
      </c>
      <c r="O89" s="285">
        <f>$F89*N89</f>
        <v>0</v>
      </c>
      <c r="P89" s="814">
        <f>O89/1000000</f>
        <v>0</v>
      </c>
      <c r="Q89" s="384"/>
    </row>
    <row r="90" spans="1:17" ht="15" customHeight="1">
      <c r="A90" s="226"/>
      <c r="B90" s="261" t="s">
        <v>160</v>
      </c>
      <c r="C90" s="260"/>
      <c r="D90" s="101"/>
      <c r="E90" s="101"/>
      <c r="F90" s="269"/>
      <c r="G90" s="284"/>
      <c r="H90" s="285"/>
      <c r="I90" s="269"/>
      <c r="J90" s="269"/>
      <c r="K90" s="821"/>
      <c r="L90" s="284"/>
      <c r="M90" s="285"/>
      <c r="N90" s="269"/>
      <c r="O90" s="269"/>
      <c r="P90" s="843"/>
      <c r="Q90" s="376"/>
    </row>
    <row r="91" spans="1:17" s="972" customFormat="1" ht="15" customHeight="1">
      <c r="A91" s="965">
        <v>64</v>
      </c>
      <c r="B91" s="966" t="s">
        <v>34</v>
      </c>
      <c r="C91" s="967">
        <v>5100232</v>
      </c>
      <c r="D91" s="968" t="s">
        <v>12</v>
      </c>
      <c r="E91" s="969" t="s">
        <v>300</v>
      </c>
      <c r="F91" s="970">
        <v>-2000</v>
      </c>
      <c r="G91" s="284">
        <v>7878</v>
      </c>
      <c r="H91" s="285">
        <v>5172</v>
      </c>
      <c r="I91" s="269">
        <f>G91-H91</f>
        <v>2706</v>
      </c>
      <c r="J91" s="269">
        <f>$F91*I91</f>
        <v>-5412000</v>
      </c>
      <c r="K91" s="821">
        <f>J91/1000000</f>
        <v>-5.4119999999999999</v>
      </c>
      <c r="L91" s="284">
        <v>26</v>
      </c>
      <c r="M91" s="285">
        <v>26</v>
      </c>
      <c r="N91" s="269">
        <f>L91-M91</f>
        <v>0</v>
      </c>
      <c r="O91" s="269">
        <f>$F91*N91</f>
        <v>0</v>
      </c>
      <c r="P91" s="843">
        <f>O91/1000000</f>
        <v>0</v>
      </c>
      <c r="Q91" s="971"/>
    </row>
    <row r="92" spans="1:17" ht="15" customHeight="1">
      <c r="A92" s="226">
        <v>64</v>
      </c>
      <c r="B92" s="259" t="s">
        <v>161</v>
      </c>
      <c r="C92" s="260">
        <v>4864932</v>
      </c>
      <c r="D92" s="101" t="s">
        <v>12</v>
      </c>
      <c r="E92" s="84" t="s">
        <v>300</v>
      </c>
      <c r="F92" s="269">
        <v>-1000</v>
      </c>
      <c r="G92" s="284">
        <v>20410</v>
      </c>
      <c r="H92" s="285">
        <v>20384</v>
      </c>
      <c r="I92" s="269">
        <f>G92-H92</f>
        <v>26</v>
      </c>
      <c r="J92" s="269">
        <f>$F92*I92</f>
        <v>-26000</v>
      </c>
      <c r="K92" s="821">
        <f>J92/1000000</f>
        <v>-2.5999999999999999E-2</v>
      </c>
      <c r="L92" s="284">
        <v>20738</v>
      </c>
      <c r="M92" s="285">
        <v>19579</v>
      </c>
      <c r="N92" s="269">
        <f>L92-M92</f>
        <v>1159</v>
      </c>
      <c r="O92" s="269">
        <f>$F92*N92</f>
        <v>-1159000</v>
      </c>
      <c r="P92" s="843">
        <f>O92/1000000</f>
        <v>-1.159</v>
      </c>
      <c r="Q92" s="376"/>
    </row>
    <row r="93" spans="1:17" ht="15" customHeight="1">
      <c r="A93" s="226">
        <v>65</v>
      </c>
      <c r="B93" s="259" t="s">
        <v>382</v>
      </c>
      <c r="C93" s="260">
        <v>4864999</v>
      </c>
      <c r="D93" s="101" t="s">
        <v>12</v>
      </c>
      <c r="E93" s="84" t="s">
        <v>300</v>
      </c>
      <c r="F93" s="269">
        <v>-1000</v>
      </c>
      <c r="G93" s="284">
        <v>151157</v>
      </c>
      <c r="H93" s="285">
        <v>149140</v>
      </c>
      <c r="I93" s="269">
        <f>G93-H93</f>
        <v>2017</v>
      </c>
      <c r="J93" s="269">
        <f>$F93*I93</f>
        <v>-2017000</v>
      </c>
      <c r="K93" s="821">
        <f>J93/1000000</f>
        <v>-2.0169999999999999</v>
      </c>
      <c r="L93" s="284">
        <v>3521</v>
      </c>
      <c r="M93" s="285">
        <v>3521</v>
      </c>
      <c r="N93" s="269">
        <f>L93-M93</f>
        <v>0</v>
      </c>
      <c r="O93" s="269">
        <f>$F93*N93</f>
        <v>0</v>
      </c>
      <c r="P93" s="843">
        <f>O93/1000000</f>
        <v>0</v>
      </c>
      <c r="Q93" s="376"/>
    </row>
    <row r="94" spans="1:17" ht="15" customHeight="1">
      <c r="A94" s="226"/>
      <c r="B94" s="239" t="s">
        <v>25</v>
      </c>
      <c r="C94" s="240"/>
      <c r="D94" s="75"/>
      <c r="E94" s="75"/>
      <c r="F94" s="269"/>
      <c r="G94" s="284"/>
      <c r="H94" s="285"/>
      <c r="I94" s="269"/>
      <c r="J94" s="269"/>
      <c r="K94" s="821"/>
      <c r="L94" s="284"/>
      <c r="M94" s="285"/>
      <c r="N94" s="269"/>
      <c r="O94" s="269"/>
      <c r="P94" s="843"/>
      <c r="Q94" s="376"/>
    </row>
    <row r="95" spans="1:17" ht="15" customHeight="1">
      <c r="A95" s="226">
        <v>66</v>
      </c>
      <c r="B95" s="241" t="s">
        <v>74</v>
      </c>
      <c r="C95" s="280">
        <v>4902566</v>
      </c>
      <c r="D95" s="274" t="s">
        <v>12</v>
      </c>
      <c r="E95" s="274" t="s">
        <v>300</v>
      </c>
      <c r="F95" s="280">
        <v>100</v>
      </c>
      <c r="G95" s="284">
        <v>676</v>
      </c>
      <c r="H95" s="285">
        <v>676</v>
      </c>
      <c r="I95" s="285">
        <f>G95-H95</f>
        <v>0</v>
      </c>
      <c r="J95" s="285">
        <f>$F95*I95</f>
        <v>0</v>
      </c>
      <c r="K95" s="819">
        <f>J95/1000000</f>
        <v>0</v>
      </c>
      <c r="L95" s="284">
        <v>4868</v>
      </c>
      <c r="M95" s="285">
        <v>4757</v>
      </c>
      <c r="N95" s="285">
        <f>L95-M95</f>
        <v>111</v>
      </c>
      <c r="O95" s="285">
        <f>$F95*N95</f>
        <v>11100</v>
      </c>
      <c r="P95" s="814">
        <f>O95/1000000</f>
        <v>1.11E-2</v>
      </c>
      <c r="Q95" s="376"/>
    </row>
    <row r="96" spans="1:17" ht="15" customHeight="1">
      <c r="A96" s="226"/>
      <c r="B96" s="261" t="s">
        <v>44</v>
      </c>
      <c r="C96" s="260"/>
      <c r="D96" s="101"/>
      <c r="E96" s="101"/>
      <c r="F96" s="269"/>
      <c r="G96" s="284"/>
      <c r="H96" s="285"/>
      <c r="I96" s="269"/>
      <c r="J96" s="269"/>
      <c r="K96" s="821"/>
      <c r="L96" s="284"/>
      <c r="M96" s="285"/>
      <c r="N96" s="269"/>
      <c r="O96" s="269"/>
      <c r="P96" s="843"/>
      <c r="Q96" s="376"/>
    </row>
    <row r="97" spans="1:17" ht="15" customHeight="1">
      <c r="A97" s="226">
        <v>67</v>
      </c>
      <c r="B97" s="259" t="s">
        <v>301</v>
      </c>
      <c r="C97" s="260">
        <v>4865149</v>
      </c>
      <c r="D97" s="101" t="s">
        <v>12</v>
      </c>
      <c r="E97" s="84" t="s">
        <v>300</v>
      </c>
      <c r="F97" s="269">
        <v>187.5</v>
      </c>
      <c r="G97" s="284">
        <v>995697</v>
      </c>
      <c r="H97" s="285">
        <v>995712</v>
      </c>
      <c r="I97" s="269">
        <f>G97-H97</f>
        <v>-15</v>
      </c>
      <c r="J97" s="269">
        <f>$F97*I97</f>
        <v>-2812.5</v>
      </c>
      <c r="K97" s="821">
        <f>J97/1000000</f>
        <v>-2.8124999999999999E-3</v>
      </c>
      <c r="L97" s="284">
        <v>998167</v>
      </c>
      <c r="M97" s="285">
        <v>998173</v>
      </c>
      <c r="N97" s="269">
        <f>L97-M97</f>
        <v>-6</v>
      </c>
      <c r="O97" s="269">
        <f>$F97*N97</f>
        <v>-1125</v>
      </c>
      <c r="P97" s="843">
        <f>O97/1000000</f>
        <v>-1.1249999999999999E-3</v>
      </c>
      <c r="Q97" s="377"/>
    </row>
    <row r="98" spans="1:17" ht="15" customHeight="1">
      <c r="A98" s="226">
        <v>68</v>
      </c>
      <c r="B98" s="259" t="s">
        <v>390</v>
      </c>
      <c r="C98" s="260">
        <v>4864870</v>
      </c>
      <c r="D98" s="101" t="s">
        <v>12</v>
      </c>
      <c r="E98" s="84" t="s">
        <v>300</v>
      </c>
      <c r="F98" s="269">
        <v>1000</v>
      </c>
      <c r="G98" s="284">
        <v>997794</v>
      </c>
      <c r="H98" s="285">
        <v>997858</v>
      </c>
      <c r="I98" s="269">
        <f>G98-H98</f>
        <v>-64</v>
      </c>
      <c r="J98" s="269">
        <f>$F98*I98</f>
        <v>-64000</v>
      </c>
      <c r="K98" s="821">
        <f>J98/1000000</f>
        <v>-6.4000000000000001E-2</v>
      </c>
      <c r="L98" s="284">
        <v>355</v>
      </c>
      <c r="M98" s="285">
        <v>358</v>
      </c>
      <c r="N98" s="269">
        <f>L98-M98</f>
        <v>-3</v>
      </c>
      <c r="O98" s="269">
        <f>$F98*N98</f>
        <v>-3000</v>
      </c>
      <c r="P98" s="843">
        <f>O98/1000000</f>
        <v>-3.0000000000000001E-3</v>
      </c>
      <c r="Q98" s="397"/>
    </row>
    <row r="99" spans="1:17" ht="15" customHeight="1">
      <c r="A99" s="226">
        <v>69</v>
      </c>
      <c r="B99" s="259" t="s">
        <v>391</v>
      </c>
      <c r="C99" s="260">
        <v>5128400</v>
      </c>
      <c r="D99" s="101" t="s">
        <v>12</v>
      </c>
      <c r="E99" s="84" t="s">
        <v>300</v>
      </c>
      <c r="F99" s="269">
        <v>1000</v>
      </c>
      <c r="G99" s="284">
        <v>997146</v>
      </c>
      <c r="H99" s="285">
        <v>997200</v>
      </c>
      <c r="I99" s="269">
        <f>G99-H99</f>
        <v>-54</v>
      </c>
      <c r="J99" s="269">
        <f>$F99*I99</f>
        <v>-54000</v>
      </c>
      <c r="K99" s="821">
        <f>J99/1000000</f>
        <v>-5.3999999999999999E-2</v>
      </c>
      <c r="L99" s="284">
        <v>343</v>
      </c>
      <c r="M99" s="285">
        <v>342</v>
      </c>
      <c r="N99" s="269">
        <f>L99-M99</f>
        <v>1</v>
      </c>
      <c r="O99" s="269">
        <f>$F99*N99</f>
        <v>1000</v>
      </c>
      <c r="P99" s="843">
        <f>O99/1000000</f>
        <v>1E-3</v>
      </c>
      <c r="Q99" s="397"/>
    </row>
    <row r="100" spans="1:17" ht="15" customHeight="1">
      <c r="A100" s="226"/>
      <c r="B100" s="239" t="s">
        <v>33</v>
      </c>
      <c r="C100" s="280"/>
      <c r="D100" s="291"/>
      <c r="E100" s="274"/>
      <c r="F100" s="280"/>
      <c r="G100" s="284"/>
      <c r="H100" s="285"/>
      <c r="I100" s="285"/>
      <c r="J100" s="285"/>
      <c r="K100" s="819"/>
      <c r="L100" s="284"/>
      <c r="M100" s="285"/>
      <c r="N100" s="285"/>
      <c r="O100" s="285"/>
      <c r="P100" s="814"/>
      <c r="Q100" s="376"/>
    </row>
    <row r="101" spans="1:17" ht="15" customHeight="1">
      <c r="A101" s="226">
        <v>70</v>
      </c>
      <c r="B101" s="973" t="s">
        <v>314</v>
      </c>
      <c r="C101" s="280" t="s">
        <v>495</v>
      </c>
      <c r="D101" s="290" t="s">
        <v>438</v>
      </c>
      <c r="E101" s="274" t="s">
        <v>300</v>
      </c>
      <c r="F101" s="757">
        <v>0.4</v>
      </c>
      <c r="G101" s="284">
        <v>-2151000</v>
      </c>
      <c r="H101" s="285">
        <v>-2151000</v>
      </c>
      <c r="I101" s="285">
        <f>G101-H101</f>
        <v>0</v>
      </c>
      <c r="J101" s="285">
        <f>$F101*I101</f>
        <v>0</v>
      </c>
      <c r="K101" s="819">
        <f>J101/1000000</f>
        <v>0</v>
      </c>
      <c r="L101" s="284">
        <v>-2662000</v>
      </c>
      <c r="M101" s="285">
        <v>-2662000</v>
      </c>
      <c r="N101" s="285">
        <f>L101-M101</f>
        <v>0</v>
      </c>
      <c r="O101" s="285">
        <f>$F101*N101</f>
        <v>0</v>
      </c>
      <c r="P101" s="814">
        <f>O101/1000000</f>
        <v>0</v>
      </c>
      <c r="Q101" s="384"/>
    </row>
    <row r="102" spans="1:17" ht="15" customHeight="1">
      <c r="A102" s="226"/>
      <c r="B102" s="545" t="s">
        <v>387</v>
      </c>
      <c r="C102" s="280"/>
      <c r="D102" s="290"/>
      <c r="E102" s="274"/>
      <c r="F102" s="280"/>
      <c r="G102" s="284"/>
      <c r="H102" s="285"/>
      <c r="I102" s="285"/>
      <c r="J102" s="285"/>
      <c r="K102" s="819"/>
      <c r="L102" s="284"/>
      <c r="M102" s="285"/>
      <c r="N102" s="285"/>
      <c r="O102" s="285"/>
      <c r="P102" s="814"/>
      <c r="Q102" s="384"/>
    </row>
    <row r="103" spans="1:17" ht="15" customHeight="1">
      <c r="A103" s="226">
        <v>71</v>
      </c>
      <c r="B103" s="974" t="s">
        <v>388</v>
      </c>
      <c r="C103" s="280">
        <v>4864839</v>
      </c>
      <c r="D103" s="290" t="s">
        <v>12</v>
      </c>
      <c r="E103" s="274" t="s">
        <v>300</v>
      </c>
      <c r="F103" s="280">
        <v>1000</v>
      </c>
      <c r="G103" s="284">
        <v>634</v>
      </c>
      <c r="H103" s="285">
        <v>644</v>
      </c>
      <c r="I103" s="285">
        <f>G103-H103</f>
        <v>-10</v>
      </c>
      <c r="J103" s="285">
        <f>$F103*I103</f>
        <v>-10000</v>
      </c>
      <c r="K103" s="819">
        <f>J103/1000000</f>
        <v>-0.01</v>
      </c>
      <c r="L103" s="284">
        <v>999569</v>
      </c>
      <c r="M103" s="285">
        <v>999569</v>
      </c>
      <c r="N103" s="285">
        <f>L103-M103</f>
        <v>0</v>
      </c>
      <c r="O103" s="285">
        <f>$F103*N103</f>
        <v>0</v>
      </c>
      <c r="P103" s="814">
        <f>O103/1000000</f>
        <v>0</v>
      </c>
      <c r="Q103" s="384"/>
    </row>
    <row r="104" spans="1:17" ht="15" customHeight="1">
      <c r="A104" s="226">
        <v>72</v>
      </c>
      <c r="B104" s="974" t="s">
        <v>392</v>
      </c>
      <c r="C104" s="975">
        <v>4864872</v>
      </c>
      <c r="D104" s="290" t="s">
        <v>12</v>
      </c>
      <c r="E104" s="274" t="s">
        <v>300</v>
      </c>
      <c r="F104" s="280">
        <v>1000</v>
      </c>
      <c r="G104" s="284">
        <v>994001</v>
      </c>
      <c r="H104" s="285">
        <v>994622</v>
      </c>
      <c r="I104" s="285">
        <f>G104-H104</f>
        <v>-621</v>
      </c>
      <c r="J104" s="285">
        <f>$F104*I104</f>
        <v>-621000</v>
      </c>
      <c r="K104" s="819">
        <f>J104/1000000</f>
        <v>-0.621</v>
      </c>
      <c r="L104" s="284">
        <v>999563</v>
      </c>
      <c r="M104" s="285">
        <v>999563</v>
      </c>
      <c r="N104" s="285">
        <f>L104-M104</f>
        <v>0</v>
      </c>
      <c r="O104" s="285">
        <f>$F104*N104</f>
        <v>0</v>
      </c>
      <c r="P104" s="814">
        <f>O104/1000000</f>
        <v>0</v>
      </c>
      <c r="Q104" s="384"/>
    </row>
    <row r="105" spans="1:17" ht="15" customHeight="1">
      <c r="A105" s="544"/>
      <c r="B105" s="239" t="s">
        <v>171</v>
      </c>
      <c r="C105" s="737"/>
      <c r="D105" s="290"/>
      <c r="E105" s="274"/>
      <c r="F105" s="280"/>
      <c r="G105" s="284"/>
      <c r="H105" s="285"/>
      <c r="I105" s="285"/>
      <c r="J105" s="285"/>
      <c r="K105" s="819"/>
      <c r="L105" s="284"/>
      <c r="M105" s="285"/>
      <c r="N105" s="285"/>
      <c r="O105" s="285"/>
      <c r="P105" s="814"/>
      <c r="Q105" s="376"/>
    </row>
    <row r="106" spans="1:17" ht="15" customHeight="1">
      <c r="A106" s="226">
        <v>73</v>
      </c>
      <c r="B106" s="259" t="s">
        <v>316</v>
      </c>
      <c r="C106" s="280">
        <v>4865072</v>
      </c>
      <c r="D106" s="290" t="s">
        <v>12</v>
      </c>
      <c r="E106" s="274" t="s">
        <v>300</v>
      </c>
      <c r="F106" s="280">
        <v>100</v>
      </c>
      <c r="G106" s="284">
        <v>999701</v>
      </c>
      <c r="H106" s="285">
        <v>999735</v>
      </c>
      <c r="I106" s="285">
        <f>G106-H106</f>
        <v>-34</v>
      </c>
      <c r="J106" s="285">
        <f>$F106*I106</f>
        <v>-3400</v>
      </c>
      <c r="K106" s="819">
        <f>J106/1000000</f>
        <v>-3.3999999999999998E-3</v>
      </c>
      <c r="L106" s="284">
        <v>999677</v>
      </c>
      <c r="M106" s="285">
        <v>999677</v>
      </c>
      <c r="N106" s="285">
        <f>L106-M106</f>
        <v>0</v>
      </c>
      <c r="O106" s="285">
        <f>$F106*N106</f>
        <v>0</v>
      </c>
      <c r="P106" s="814">
        <f>O106/1000000</f>
        <v>0</v>
      </c>
      <c r="Q106" s="384"/>
    </row>
    <row r="107" spans="1:17" ht="15" customHeight="1">
      <c r="A107" s="226">
        <v>74</v>
      </c>
      <c r="B107" s="259" t="s">
        <v>317</v>
      </c>
      <c r="C107" s="280">
        <v>4865066</v>
      </c>
      <c r="D107" s="290" t="s">
        <v>12</v>
      </c>
      <c r="E107" s="274" t="s">
        <v>300</v>
      </c>
      <c r="F107" s="280">
        <v>200</v>
      </c>
      <c r="G107" s="284">
        <v>258</v>
      </c>
      <c r="H107" s="285">
        <v>250</v>
      </c>
      <c r="I107" s="285">
        <f>G107-H107</f>
        <v>8</v>
      </c>
      <c r="J107" s="285">
        <f>$F107*I107</f>
        <v>1600</v>
      </c>
      <c r="K107" s="819">
        <f>J107/1000000</f>
        <v>1.6000000000000001E-3</v>
      </c>
      <c r="L107" s="284">
        <v>407</v>
      </c>
      <c r="M107" s="285">
        <v>407</v>
      </c>
      <c r="N107" s="285">
        <f>L107-M107</f>
        <v>0</v>
      </c>
      <c r="O107" s="285">
        <f>$F107*N107</f>
        <v>0</v>
      </c>
      <c r="P107" s="814">
        <f>O107/1000000</f>
        <v>0</v>
      </c>
      <c r="Q107" s="376"/>
    </row>
    <row r="108" spans="1:17" ht="15" customHeight="1">
      <c r="A108" s="544"/>
      <c r="B108" s="239" t="s">
        <v>368</v>
      </c>
      <c r="C108" s="280"/>
      <c r="D108" s="290"/>
      <c r="E108" s="274"/>
      <c r="F108" s="280"/>
      <c r="G108" s="284"/>
      <c r="H108" s="285"/>
      <c r="I108" s="285"/>
      <c r="J108" s="285"/>
      <c r="K108" s="819"/>
      <c r="L108" s="284"/>
      <c r="M108" s="285"/>
      <c r="N108" s="285"/>
      <c r="O108" s="285"/>
      <c r="P108" s="814"/>
      <c r="Q108" s="376"/>
    </row>
    <row r="109" spans="1:17" ht="15" customHeight="1">
      <c r="A109" s="226">
        <v>75</v>
      </c>
      <c r="B109" s="259" t="s">
        <v>369</v>
      </c>
      <c r="C109" s="280">
        <v>4864861</v>
      </c>
      <c r="D109" s="290" t="s">
        <v>12</v>
      </c>
      <c r="E109" s="274" t="s">
        <v>300</v>
      </c>
      <c r="F109" s="280">
        <v>500</v>
      </c>
      <c r="G109" s="284">
        <v>7853</v>
      </c>
      <c r="H109" s="285">
        <v>7987</v>
      </c>
      <c r="I109" s="285">
        <f t="shared" ref="I109:I116" si="12">G109-H109</f>
        <v>-134</v>
      </c>
      <c r="J109" s="285">
        <f t="shared" ref="J109:J116" si="13">$F109*I109</f>
        <v>-67000</v>
      </c>
      <c r="K109" s="819">
        <f t="shared" ref="K109:K116" si="14">J109/1000000</f>
        <v>-6.7000000000000004E-2</v>
      </c>
      <c r="L109" s="284">
        <v>2906</v>
      </c>
      <c r="M109" s="285">
        <v>2909</v>
      </c>
      <c r="N109" s="285">
        <f t="shared" ref="N109:N116" si="15">L109-M109</f>
        <v>-3</v>
      </c>
      <c r="O109" s="285">
        <f t="shared" ref="O109:O116" si="16">$F109*N109</f>
        <v>-1500</v>
      </c>
      <c r="P109" s="814">
        <f t="shared" ref="P109:P116" si="17">O109/1000000</f>
        <v>-1.5E-3</v>
      </c>
      <c r="Q109" s="384"/>
    </row>
    <row r="110" spans="1:17" ht="15" customHeight="1">
      <c r="A110" s="226">
        <v>76</v>
      </c>
      <c r="B110" s="259" t="s">
        <v>370</v>
      </c>
      <c r="C110" s="280">
        <v>4864877</v>
      </c>
      <c r="D110" s="290" t="s">
        <v>12</v>
      </c>
      <c r="E110" s="274" t="s">
        <v>300</v>
      </c>
      <c r="F110" s="280">
        <v>1000</v>
      </c>
      <c r="G110" s="284">
        <v>993643</v>
      </c>
      <c r="H110" s="285">
        <v>993877</v>
      </c>
      <c r="I110" s="285">
        <f t="shared" si="12"/>
        <v>-234</v>
      </c>
      <c r="J110" s="285">
        <f t="shared" si="13"/>
        <v>-234000</v>
      </c>
      <c r="K110" s="819">
        <f t="shared" si="14"/>
        <v>-0.23400000000000001</v>
      </c>
      <c r="L110" s="284">
        <v>4034</v>
      </c>
      <c r="M110" s="285">
        <v>4037</v>
      </c>
      <c r="N110" s="285">
        <f t="shared" si="15"/>
        <v>-3</v>
      </c>
      <c r="O110" s="285">
        <f t="shared" si="16"/>
        <v>-3000</v>
      </c>
      <c r="P110" s="814">
        <f t="shared" si="17"/>
        <v>-3.0000000000000001E-3</v>
      </c>
      <c r="Q110" s="376"/>
    </row>
    <row r="111" spans="1:17" ht="15" customHeight="1">
      <c r="A111" s="226">
        <v>77</v>
      </c>
      <c r="B111" s="259" t="s">
        <v>371</v>
      </c>
      <c r="C111" s="280">
        <v>4864841</v>
      </c>
      <c r="D111" s="290" t="s">
        <v>12</v>
      </c>
      <c r="E111" s="274" t="s">
        <v>300</v>
      </c>
      <c r="F111" s="280">
        <v>1000</v>
      </c>
      <c r="G111" s="284">
        <v>980275</v>
      </c>
      <c r="H111" s="285">
        <v>980353</v>
      </c>
      <c r="I111" s="285">
        <f t="shared" si="12"/>
        <v>-78</v>
      </c>
      <c r="J111" s="285">
        <f t="shared" si="13"/>
        <v>-78000</v>
      </c>
      <c r="K111" s="819">
        <f t="shared" si="14"/>
        <v>-7.8E-2</v>
      </c>
      <c r="L111" s="284">
        <v>519</v>
      </c>
      <c r="M111" s="285">
        <v>520</v>
      </c>
      <c r="N111" s="285">
        <f t="shared" si="15"/>
        <v>-1</v>
      </c>
      <c r="O111" s="285">
        <f t="shared" si="16"/>
        <v>-1000</v>
      </c>
      <c r="P111" s="814">
        <f t="shared" si="17"/>
        <v>-1E-3</v>
      </c>
      <c r="Q111" s="376"/>
    </row>
    <row r="112" spans="1:17" ht="15" customHeight="1">
      <c r="A112" s="226">
        <v>78</v>
      </c>
      <c r="B112" s="259" t="s">
        <v>372</v>
      </c>
      <c r="C112" s="280">
        <v>4864882</v>
      </c>
      <c r="D112" s="290" t="s">
        <v>12</v>
      </c>
      <c r="E112" s="274" t="s">
        <v>300</v>
      </c>
      <c r="F112" s="280">
        <v>1000</v>
      </c>
      <c r="G112" s="284">
        <v>7445</v>
      </c>
      <c r="H112" s="285">
        <v>7484</v>
      </c>
      <c r="I112" s="285">
        <f t="shared" si="12"/>
        <v>-39</v>
      </c>
      <c r="J112" s="285">
        <f t="shared" si="13"/>
        <v>-39000</v>
      </c>
      <c r="K112" s="819">
        <f t="shared" si="14"/>
        <v>-3.9E-2</v>
      </c>
      <c r="L112" s="284">
        <v>6930</v>
      </c>
      <c r="M112" s="285">
        <v>6929</v>
      </c>
      <c r="N112" s="285">
        <f t="shared" si="15"/>
        <v>1</v>
      </c>
      <c r="O112" s="285">
        <f t="shared" si="16"/>
        <v>1000</v>
      </c>
      <c r="P112" s="814">
        <f t="shared" si="17"/>
        <v>1E-3</v>
      </c>
      <c r="Q112" s="376"/>
    </row>
    <row r="113" spans="1:17" ht="15" customHeight="1">
      <c r="A113" s="226">
        <v>79</v>
      </c>
      <c r="B113" s="259" t="s">
        <v>373</v>
      </c>
      <c r="C113" s="280">
        <v>4865064</v>
      </c>
      <c r="D113" s="290" t="s">
        <v>12</v>
      </c>
      <c r="E113" s="274" t="s">
        <v>300</v>
      </c>
      <c r="F113" s="280">
        <v>150</v>
      </c>
      <c r="G113" s="284">
        <v>992774</v>
      </c>
      <c r="H113" s="285">
        <v>993147</v>
      </c>
      <c r="I113" s="285">
        <f t="shared" si="12"/>
        <v>-373</v>
      </c>
      <c r="J113" s="285">
        <f t="shared" si="13"/>
        <v>-55950</v>
      </c>
      <c r="K113" s="819">
        <f t="shared" si="14"/>
        <v>-5.595E-2</v>
      </c>
      <c r="L113" s="284">
        <v>715</v>
      </c>
      <c r="M113" s="285">
        <v>708</v>
      </c>
      <c r="N113" s="285">
        <f t="shared" si="15"/>
        <v>7</v>
      </c>
      <c r="O113" s="285">
        <f t="shared" si="16"/>
        <v>1050</v>
      </c>
      <c r="P113" s="814">
        <f t="shared" si="17"/>
        <v>1.0499999999999999E-3</v>
      </c>
      <c r="Q113" s="384"/>
    </row>
    <row r="114" spans="1:17" ht="15" customHeight="1">
      <c r="A114" s="226">
        <v>80</v>
      </c>
      <c r="B114" s="259" t="s">
        <v>374</v>
      </c>
      <c r="C114" s="280">
        <v>4864948</v>
      </c>
      <c r="D114" s="290" t="s">
        <v>12</v>
      </c>
      <c r="E114" s="274" t="s">
        <v>300</v>
      </c>
      <c r="F114" s="280">
        <v>1000</v>
      </c>
      <c r="G114" s="284">
        <v>999902</v>
      </c>
      <c r="H114" s="285">
        <v>999940</v>
      </c>
      <c r="I114" s="285">
        <f t="shared" si="12"/>
        <v>-38</v>
      </c>
      <c r="J114" s="285">
        <f t="shared" si="13"/>
        <v>-38000</v>
      </c>
      <c r="K114" s="819">
        <f t="shared" si="14"/>
        <v>-3.7999999999999999E-2</v>
      </c>
      <c r="L114" s="284">
        <v>999999</v>
      </c>
      <c r="M114" s="285">
        <v>999999</v>
      </c>
      <c r="N114" s="285">
        <f t="shared" si="15"/>
        <v>0</v>
      </c>
      <c r="O114" s="285">
        <f t="shared" si="16"/>
        <v>0</v>
      </c>
      <c r="P114" s="814">
        <f t="shared" si="17"/>
        <v>0</v>
      </c>
      <c r="Q114" s="384"/>
    </row>
    <row r="115" spans="1:17" ht="15" customHeight="1">
      <c r="A115" s="226">
        <v>81</v>
      </c>
      <c r="B115" s="259" t="s">
        <v>394</v>
      </c>
      <c r="C115" s="280">
        <v>4864790</v>
      </c>
      <c r="D115" s="290" t="s">
        <v>12</v>
      </c>
      <c r="E115" s="274" t="s">
        <v>300</v>
      </c>
      <c r="F115" s="280">
        <v>266.67</v>
      </c>
      <c r="G115" s="284">
        <v>3273</v>
      </c>
      <c r="H115" s="285">
        <v>3264</v>
      </c>
      <c r="I115" s="285">
        <f t="shared" si="12"/>
        <v>9</v>
      </c>
      <c r="J115" s="285">
        <f t="shared" si="13"/>
        <v>2400.0300000000002</v>
      </c>
      <c r="K115" s="819">
        <f t="shared" si="14"/>
        <v>2.40003E-3</v>
      </c>
      <c r="L115" s="284">
        <v>557</v>
      </c>
      <c r="M115" s="285">
        <v>547</v>
      </c>
      <c r="N115" s="285">
        <f t="shared" si="15"/>
        <v>10</v>
      </c>
      <c r="O115" s="285">
        <f t="shared" si="16"/>
        <v>2666.7000000000003</v>
      </c>
      <c r="P115" s="814">
        <f t="shared" si="17"/>
        <v>2.6667000000000001E-3</v>
      </c>
      <c r="Q115" s="384"/>
    </row>
    <row r="116" spans="1:17" s="93" customFormat="1" ht="15" customHeight="1">
      <c r="A116" s="271">
        <v>82</v>
      </c>
      <c r="B116" s="259" t="s">
        <v>395</v>
      </c>
      <c r="C116" s="554">
        <v>4865154</v>
      </c>
      <c r="D116" s="554" t="s">
        <v>12</v>
      </c>
      <c r="E116" s="274" t="s">
        <v>300</v>
      </c>
      <c r="F116" s="234">
        <v>1000</v>
      </c>
      <c r="G116" s="284">
        <v>999950</v>
      </c>
      <c r="H116" s="285">
        <v>999986</v>
      </c>
      <c r="I116" s="260">
        <f t="shared" si="12"/>
        <v>-36</v>
      </c>
      <c r="J116" s="260">
        <f t="shared" si="13"/>
        <v>-36000</v>
      </c>
      <c r="K116" s="850">
        <f t="shared" si="14"/>
        <v>-3.5999999999999997E-2</v>
      </c>
      <c r="L116" s="284">
        <v>74</v>
      </c>
      <c r="M116" s="285">
        <v>73</v>
      </c>
      <c r="N116" s="260">
        <f t="shared" si="15"/>
        <v>1</v>
      </c>
      <c r="O116" s="260">
        <f t="shared" si="16"/>
        <v>1000</v>
      </c>
      <c r="P116" s="815">
        <f t="shared" si="17"/>
        <v>1E-3</v>
      </c>
      <c r="Q116" s="384"/>
    </row>
    <row r="117" spans="1:17" ht="15" customHeight="1">
      <c r="A117" s="544"/>
      <c r="B117" s="289" t="s">
        <v>404</v>
      </c>
      <c r="C117" s="35"/>
      <c r="D117" s="101"/>
      <c r="E117" s="84"/>
      <c r="F117" s="36"/>
      <c r="G117" s="284"/>
      <c r="H117" s="285"/>
      <c r="I117" s="269"/>
      <c r="J117" s="269"/>
      <c r="K117" s="821"/>
      <c r="L117" s="284"/>
      <c r="M117" s="285"/>
      <c r="N117" s="269"/>
      <c r="O117" s="269"/>
      <c r="P117" s="843"/>
      <c r="Q117" s="377"/>
    </row>
    <row r="118" spans="1:17" ht="15" customHeight="1">
      <c r="A118" s="271">
        <v>83</v>
      </c>
      <c r="B118" s="955" t="s">
        <v>405</v>
      </c>
      <c r="C118" s="260">
        <v>4902510</v>
      </c>
      <c r="D118" s="290" t="s">
        <v>12</v>
      </c>
      <c r="E118" s="274" t="s">
        <v>300</v>
      </c>
      <c r="F118" s="807">
        <v>400</v>
      </c>
      <c r="G118" s="284">
        <v>998573</v>
      </c>
      <c r="H118" s="285">
        <v>998812</v>
      </c>
      <c r="I118" s="269">
        <f>G118-H118</f>
        <v>-239</v>
      </c>
      <c r="J118" s="269">
        <f>$F118*I118</f>
        <v>-95600</v>
      </c>
      <c r="K118" s="821">
        <f>J118/1000000</f>
        <v>-9.5600000000000004E-2</v>
      </c>
      <c r="L118" s="284">
        <v>999990</v>
      </c>
      <c r="M118" s="285">
        <v>999990</v>
      </c>
      <c r="N118" s="269">
        <f>L118-M118</f>
        <v>0</v>
      </c>
      <c r="O118" s="269">
        <f>$F118*N118</f>
        <v>0</v>
      </c>
      <c r="P118" s="843">
        <f>O118/1000000</f>
        <v>0</v>
      </c>
      <c r="Q118" s="377"/>
    </row>
    <row r="119" spans="1:17" s="527" customFormat="1" ht="18">
      <c r="A119" s="271">
        <v>84</v>
      </c>
      <c r="B119" s="955" t="s">
        <v>406</v>
      </c>
      <c r="C119" s="260">
        <v>4865140</v>
      </c>
      <c r="D119" s="290" t="s">
        <v>12</v>
      </c>
      <c r="E119" s="274" t="s">
        <v>300</v>
      </c>
      <c r="F119" s="807">
        <v>937.5</v>
      </c>
      <c r="G119" s="284">
        <v>999270</v>
      </c>
      <c r="H119" s="285">
        <v>999411</v>
      </c>
      <c r="I119" s="291">
        <f>G119-H119</f>
        <v>-141</v>
      </c>
      <c r="J119" s="291">
        <f>$F119*I119</f>
        <v>-132187.5</v>
      </c>
      <c r="K119" s="825">
        <f>J119/1000000</f>
        <v>-0.13218750000000001</v>
      </c>
      <c r="L119" s="284">
        <v>999732</v>
      </c>
      <c r="M119" s="285">
        <v>999732</v>
      </c>
      <c r="N119" s="291">
        <f>L119-M119</f>
        <v>0</v>
      </c>
      <c r="O119" s="291">
        <f>$F119*N119</f>
        <v>0</v>
      </c>
      <c r="P119" s="848">
        <f>O119/1000000</f>
        <v>0</v>
      </c>
      <c r="Q119" s="390"/>
    </row>
    <row r="120" spans="1:17" ht="15" customHeight="1">
      <c r="A120" s="271">
        <v>85</v>
      </c>
      <c r="B120" s="955" t="s">
        <v>407</v>
      </c>
      <c r="C120" s="260">
        <v>4864808</v>
      </c>
      <c r="D120" s="290" t="s">
        <v>12</v>
      </c>
      <c r="E120" s="274" t="s">
        <v>300</v>
      </c>
      <c r="F120" s="807">
        <v>187.5</v>
      </c>
      <c r="G120" s="284">
        <v>977878</v>
      </c>
      <c r="H120" s="285">
        <v>978603</v>
      </c>
      <c r="I120" s="269">
        <f>G120-H120</f>
        <v>-725</v>
      </c>
      <c r="J120" s="269">
        <f>$F120*I120</f>
        <v>-135937.5</v>
      </c>
      <c r="K120" s="821">
        <f>J120/1000000</f>
        <v>-0.13593749999999999</v>
      </c>
      <c r="L120" s="284">
        <v>2505</v>
      </c>
      <c r="M120" s="285">
        <v>2506</v>
      </c>
      <c r="N120" s="269">
        <f>L120-M120</f>
        <v>-1</v>
      </c>
      <c r="O120" s="269">
        <f>$F120*N120</f>
        <v>-187.5</v>
      </c>
      <c r="P120" s="843">
        <f>O120/1000000</f>
        <v>-1.875E-4</v>
      </c>
      <c r="Q120" s="377"/>
    </row>
    <row r="121" spans="1:17" ht="15" customHeight="1">
      <c r="A121" s="271">
        <v>86</v>
      </c>
      <c r="B121" s="955" t="s">
        <v>463</v>
      </c>
      <c r="C121" s="260">
        <v>4865080</v>
      </c>
      <c r="D121" s="290" t="s">
        <v>12</v>
      </c>
      <c r="E121" s="274" t="s">
        <v>300</v>
      </c>
      <c r="F121" s="807">
        <v>2500</v>
      </c>
      <c r="G121" s="284">
        <v>999961</v>
      </c>
      <c r="H121" s="285">
        <v>999961</v>
      </c>
      <c r="I121" s="269">
        <f>G121-H121</f>
        <v>0</v>
      </c>
      <c r="J121" s="269">
        <f>$F121*I121</f>
        <v>0</v>
      </c>
      <c r="K121" s="821">
        <f>J121/1000000</f>
        <v>0</v>
      </c>
      <c r="L121" s="284">
        <v>999997</v>
      </c>
      <c r="M121" s="285">
        <v>999997</v>
      </c>
      <c r="N121" s="269">
        <f>L121-M121</f>
        <v>0</v>
      </c>
      <c r="O121" s="269">
        <f>$F121*N121</f>
        <v>0</v>
      </c>
      <c r="P121" s="843">
        <f>O121/1000000</f>
        <v>0</v>
      </c>
      <c r="Q121" s="397"/>
    </row>
    <row r="122" spans="1:17" s="402" customFormat="1" ht="18.75" thickBot="1">
      <c r="A122" s="759">
        <v>87</v>
      </c>
      <c r="B122" s="956" t="s">
        <v>408</v>
      </c>
      <c r="C122" s="539">
        <v>4864822</v>
      </c>
      <c r="D122" s="594" t="s">
        <v>12</v>
      </c>
      <c r="E122" s="591" t="s">
        <v>300</v>
      </c>
      <c r="F122" s="539">
        <v>100</v>
      </c>
      <c r="G122" s="374">
        <v>992299</v>
      </c>
      <c r="H122" s="375">
        <v>992500</v>
      </c>
      <c r="I122" s="273">
        <f>G122-H122</f>
        <v>-201</v>
      </c>
      <c r="J122" s="273">
        <f>$F122*I122</f>
        <v>-20100</v>
      </c>
      <c r="K122" s="835">
        <f>J122/1000000</f>
        <v>-2.01E-2</v>
      </c>
      <c r="L122" s="374">
        <v>32207</v>
      </c>
      <c r="M122" s="375">
        <v>32207</v>
      </c>
      <c r="N122" s="273">
        <f>L122-M122</f>
        <v>0</v>
      </c>
      <c r="O122" s="273">
        <f>$F122*N122</f>
        <v>0</v>
      </c>
      <c r="P122" s="845">
        <f>O122/1000000</f>
        <v>0</v>
      </c>
      <c r="Q122" s="610"/>
    </row>
    <row r="123" spans="1:17" s="399" customFormat="1" ht="7.5" customHeight="1" thickTop="1">
      <c r="A123" s="39"/>
      <c r="B123" s="596"/>
      <c r="C123" s="400"/>
      <c r="D123" s="101"/>
      <c r="E123" s="84"/>
      <c r="F123" s="400"/>
      <c r="G123" s="285"/>
      <c r="H123" s="285"/>
      <c r="I123" s="269"/>
      <c r="J123" s="269"/>
      <c r="K123" s="821"/>
      <c r="L123" s="285"/>
      <c r="M123" s="285"/>
      <c r="N123" s="269"/>
      <c r="O123" s="269"/>
      <c r="P123" s="821"/>
      <c r="Q123" s="617"/>
    </row>
    <row r="124" spans="1:17" ht="21" customHeight="1">
      <c r="A124" s="159" t="s">
        <v>269</v>
      </c>
      <c r="C124" s="51"/>
      <c r="D124" s="82"/>
      <c r="E124" s="82"/>
      <c r="F124" s="482"/>
      <c r="K124" s="543">
        <f>SUM(K8:K123)</f>
        <v>-38.798037292000004</v>
      </c>
      <c r="L124" s="20"/>
      <c r="M124" s="20"/>
      <c r="N124" s="20"/>
      <c r="O124" s="20"/>
      <c r="P124" s="543">
        <f>SUM(P8:P123)</f>
        <v>-4.4859119299999994</v>
      </c>
    </row>
    <row r="125" spans="1:17" ht="9.75" hidden="1" customHeight="1">
      <c r="C125" s="82"/>
      <c r="D125" s="82"/>
      <c r="E125" s="82"/>
      <c r="F125" s="482"/>
      <c r="L125" s="438"/>
      <c r="M125" s="438"/>
      <c r="N125" s="438"/>
      <c r="O125" s="438"/>
      <c r="P125" s="822"/>
    </row>
    <row r="126" spans="1:17" ht="24" thickBot="1">
      <c r="A126" s="331" t="s">
        <v>174</v>
      </c>
      <c r="C126" s="82"/>
      <c r="D126" s="82"/>
      <c r="E126" s="82"/>
      <c r="F126" s="482"/>
      <c r="G126" s="399"/>
      <c r="H126" s="399"/>
      <c r="I126" s="41" t="s">
        <v>347</v>
      </c>
      <c r="J126" s="399"/>
      <c r="K126" s="823"/>
      <c r="L126" s="400"/>
      <c r="M126" s="400"/>
      <c r="N126" s="41" t="s">
        <v>348</v>
      </c>
      <c r="O126" s="400"/>
      <c r="P126" s="849"/>
      <c r="Q126" s="480" t="str">
        <f>NDPL!$Q$1</f>
        <v>MARCH-2024</v>
      </c>
    </row>
    <row r="127" spans="1:17" ht="39.75" thickTop="1" thickBot="1">
      <c r="A127" s="415" t="s">
        <v>8</v>
      </c>
      <c r="B127" s="416" t="s">
        <v>9</v>
      </c>
      <c r="C127" s="417" t="s">
        <v>1</v>
      </c>
      <c r="D127" s="417" t="s">
        <v>2</v>
      </c>
      <c r="E127" s="417" t="s">
        <v>3</v>
      </c>
      <c r="F127" s="483" t="s">
        <v>10</v>
      </c>
      <c r="G127" s="415" t="str">
        <f>NDPL!G5</f>
        <v>FINAL READING 31/03/2024</v>
      </c>
      <c r="H127" s="417" t="str">
        <f>NDPL!H5</f>
        <v>INTIAL READING 01/03/2024</v>
      </c>
      <c r="I127" s="417" t="s">
        <v>4</v>
      </c>
      <c r="J127" s="417" t="s">
        <v>5</v>
      </c>
      <c r="K127" s="833" t="s">
        <v>6</v>
      </c>
      <c r="L127" s="415" t="str">
        <f>NDPL!G5</f>
        <v>FINAL READING 31/03/2024</v>
      </c>
      <c r="M127" s="417" t="str">
        <f>NDPL!H5</f>
        <v>INTIAL READING 01/03/2024</v>
      </c>
      <c r="N127" s="417" t="s">
        <v>4</v>
      </c>
      <c r="O127" s="417" t="s">
        <v>5</v>
      </c>
      <c r="P127" s="833" t="s">
        <v>6</v>
      </c>
      <c r="Q127" s="433" t="s">
        <v>266</v>
      </c>
    </row>
    <row r="128" spans="1:17" ht="18" thickTop="1" thickBot="1">
      <c r="C128" s="82"/>
      <c r="D128" s="82"/>
      <c r="E128" s="82"/>
      <c r="F128" s="482"/>
      <c r="L128" s="438"/>
      <c r="M128" s="438"/>
      <c r="N128" s="438"/>
      <c r="O128" s="438"/>
      <c r="P128" s="822"/>
    </row>
    <row r="129" spans="1:17" ht="18" customHeight="1" thickTop="1">
      <c r="A129" s="294"/>
      <c r="B129" s="295" t="s">
        <v>162</v>
      </c>
      <c r="C129" s="272"/>
      <c r="D129" s="83"/>
      <c r="E129" s="83"/>
      <c r="F129" s="268"/>
      <c r="G129" s="47"/>
      <c r="H129" s="381"/>
      <c r="I129" s="381"/>
      <c r="J129" s="381"/>
      <c r="K129" s="837"/>
      <c r="L129" s="440"/>
      <c r="M129" s="441"/>
      <c r="N129" s="441"/>
      <c r="O129" s="441"/>
      <c r="P129" s="824"/>
      <c r="Q129" s="437"/>
    </row>
    <row r="130" spans="1:17" ht="18">
      <c r="A130" s="271">
        <v>1</v>
      </c>
      <c r="B130" s="296" t="s">
        <v>163</v>
      </c>
      <c r="C130" s="280">
        <v>4865151</v>
      </c>
      <c r="D130" s="101" t="s">
        <v>12</v>
      </c>
      <c r="E130" s="84" t="s">
        <v>300</v>
      </c>
      <c r="F130" s="269">
        <v>-500</v>
      </c>
      <c r="G130" s="284">
        <v>21801</v>
      </c>
      <c r="H130" s="285">
        <v>21801</v>
      </c>
      <c r="I130" s="240">
        <f>G130-H130</f>
        <v>0</v>
      </c>
      <c r="J130" s="240">
        <f>$F130*I130</f>
        <v>0</v>
      </c>
      <c r="K130" s="838">
        <f>J130/1000000</f>
        <v>0</v>
      </c>
      <c r="L130" s="284">
        <v>6169</v>
      </c>
      <c r="M130" s="285">
        <v>6175</v>
      </c>
      <c r="N130" s="240">
        <f>L130-M130</f>
        <v>-6</v>
      </c>
      <c r="O130" s="240">
        <f>$F130*N130</f>
        <v>3000</v>
      </c>
      <c r="P130" s="838">
        <f>O130/1000000</f>
        <v>3.0000000000000001E-3</v>
      </c>
      <c r="Q130" s="388"/>
    </row>
    <row r="131" spans="1:17" ht="18" customHeight="1">
      <c r="A131" s="271"/>
      <c r="B131" s="297" t="s">
        <v>39</v>
      </c>
      <c r="C131" s="280"/>
      <c r="D131" s="101"/>
      <c r="E131" s="101"/>
      <c r="F131" s="269"/>
      <c r="G131" s="284"/>
      <c r="H131" s="285"/>
      <c r="I131" s="240"/>
      <c r="J131" s="240"/>
      <c r="K131" s="838"/>
      <c r="L131" s="284"/>
      <c r="M131" s="285"/>
      <c r="N131" s="240"/>
      <c r="O131" s="240"/>
      <c r="P131" s="838"/>
      <c r="Q131" s="385"/>
    </row>
    <row r="132" spans="1:17" ht="18" customHeight="1">
      <c r="A132" s="271"/>
      <c r="B132" s="297" t="s">
        <v>110</v>
      </c>
      <c r="C132" s="280"/>
      <c r="D132" s="101"/>
      <c r="E132" s="101"/>
      <c r="F132" s="269"/>
      <c r="G132" s="284"/>
      <c r="H132" s="285"/>
      <c r="I132" s="240"/>
      <c r="J132" s="240"/>
      <c r="K132" s="838"/>
      <c r="L132" s="284"/>
      <c r="M132" s="285"/>
      <c r="N132" s="240"/>
      <c r="O132" s="240"/>
      <c r="P132" s="838"/>
      <c r="Q132" s="385"/>
    </row>
    <row r="133" spans="1:17" ht="18" customHeight="1">
      <c r="A133" s="271">
        <v>2</v>
      </c>
      <c r="B133" s="296" t="s">
        <v>111</v>
      </c>
      <c r="C133" s="280">
        <v>4865137</v>
      </c>
      <c r="D133" s="101" t="s">
        <v>12</v>
      </c>
      <c r="E133" s="84" t="s">
        <v>300</v>
      </c>
      <c r="F133" s="269">
        <v>-1000</v>
      </c>
      <c r="G133" s="284">
        <v>0</v>
      </c>
      <c r="H133" s="285">
        <v>0</v>
      </c>
      <c r="I133" s="240">
        <f>G133-H133</f>
        <v>0</v>
      </c>
      <c r="J133" s="240">
        <f>$F133*I133</f>
        <v>0</v>
      </c>
      <c r="K133" s="838">
        <f>J133/1000000</f>
        <v>0</v>
      </c>
      <c r="L133" s="284">
        <v>0</v>
      </c>
      <c r="M133" s="285">
        <v>0</v>
      </c>
      <c r="N133" s="240">
        <f>L133-M133</f>
        <v>0</v>
      </c>
      <c r="O133" s="240">
        <f>$F133*N133</f>
        <v>0</v>
      </c>
      <c r="P133" s="838">
        <f>O133/1000000</f>
        <v>0</v>
      </c>
      <c r="Q133" s="385"/>
    </row>
    <row r="134" spans="1:17" ht="18" customHeight="1">
      <c r="A134" s="271">
        <v>3</v>
      </c>
      <c r="B134" s="270" t="s">
        <v>112</v>
      </c>
      <c r="C134" s="280">
        <v>4864828</v>
      </c>
      <c r="D134" s="75" t="s">
        <v>12</v>
      </c>
      <c r="E134" s="84" t="s">
        <v>300</v>
      </c>
      <c r="F134" s="269">
        <v>-133.33000000000001</v>
      </c>
      <c r="G134" s="284">
        <v>992379</v>
      </c>
      <c r="H134" s="285">
        <v>992382</v>
      </c>
      <c r="I134" s="240">
        <f>G134-H134</f>
        <v>-3</v>
      </c>
      <c r="J134" s="240">
        <f>$F134*I134</f>
        <v>399.99</v>
      </c>
      <c r="K134" s="838">
        <f>J134/1000000</f>
        <v>3.9999000000000002E-4</v>
      </c>
      <c r="L134" s="284">
        <v>1050</v>
      </c>
      <c r="M134" s="285">
        <v>1119</v>
      </c>
      <c r="N134" s="240">
        <f>L134-M134</f>
        <v>-69</v>
      </c>
      <c r="O134" s="240">
        <f>$F134*N134</f>
        <v>9199.77</v>
      </c>
      <c r="P134" s="838">
        <f>O134/1000000</f>
        <v>9.1997700000000012E-3</v>
      </c>
      <c r="Q134" s="385"/>
    </row>
    <row r="135" spans="1:17" ht="18" customHeight="1">
      <c r="A135" s="271">
        <v>4</v>
      </c>
      <c r="B135" s="296" t="s">
        <v>164</v>
      </c>
      <c r="C135" s="280">
        <v>4865164</v>
      </c>
      <c r="D135" s="101" t="s">
        <v>12</v>
      </c>
      <c r="E135" s="84" t="s">
        <v>300</v>
      </c>
      <c r="F135" s="269">
        <v>-666.66700000000003</v>
      </c>
      <c r="G135" s="284">
        <v>999406</v>
      </c>
      <c r="H135" s="285">
        <v>999442</v>
      </c>
      <c r="I135" s="240">
        <f>G135-H135</f>
        <v>-36</v>
      </c>
      <c r="J135" s="240">
        <f>$F135*I135</f>
        <v>24000.012000000002</v>
      </c>
      <c r="K135" s="838">
        <f>J135/1000000</f>
        <v>2.4000012000000001E-2</v>
      </c>
      <c r="L135" s="284">
        <v>140</v>
      </c>
      <c r="M135" s="285">
        <v>156</v>
      </c>
      <c r="N135" s="240">
        <f>L135-M135</f>
        <v>-16</v>
      </c>
      <c r="O135" s="240">
        <f>$F135*N135</f>
        <v>10666.672</v>
      </c>
      <c r="P135" s="838">
        <f>O135/1000000</f>
        <v>1.0666672E-2</v>
      </c>
      <c r="Q135" s="385"/>
    </row>
    <row r="136" spans="1:17" ht="18" customHeight="1">
      <c r="A136" s="271">
        <v>5</v>
      </c>
      <c r="B136" s="296" t="s">
        <v>165</v>
      </c>
      <c r="C136" s="280">
        <v>4864845</v>
      </c>
      <c r="D136" s="101" t="s">
        <v>12</v>
      </c>
      <c r="E136" s="84" t="s">
        <v>300</v>
      </c>
      <c r="F136" s="269">
        <v>-1000</v>
      </c>
      <c r="G136" s="284">
        <v>984</v>
      </c>
      <c r="H136" s="285">
        <v>1011</v>
      </c>
      <c r="I136" s="240">
        <f>G136-H136</f>
        <v>-27</v>
      </c>
      <c r="J136" s="240">
        <f>$F136*I136</f>
        <v>27000</v>
      </c>
      <c r="K136" s="838">
        <f>J136/1000000</f>
        <v>2.7E-2</v>
      </c>
      <c r="L136" s="284">
        <v>385</v>
      </c>
      <c r="M136" s="285">
        <v>389</v>
      </c>
      <c r="N136" s="240">
        <f>L136-M136</f>
        <v>-4</v>
      </c>
      <c r="O136" s="240">
        <f>$F136*N136</f>
        <v>4000</v>
      </c>
      <c r="P136" s="838">
        <f>O136/1000000</f>
        <v>4.0000000000000001E-3</v>
      </c>
      <c r="Q136" s="385"/>
    </row>
    <row r="137" spans="1:17" ht="18" customHeight="1">
      <c r="A137" s="271">
        <v>6</v>
      </c>
      <c r="B137" s="482" t="s">
        <v>509</v>
      </c>
      <c r="C137" s="976" t="s">
        <v>510</v>
      </c>
      <c r="D137" s="101" t="s">
        <v>432</v>
      </c>
      <c r="E137" s="84" t="s">
        <v>300</v>
      </c>
      <c r="F137" s="229">
        <v>-2</v>
      </c>
      <c r="G137" s="284">
        <v>0</v>
      </c>
      <c r="H137" s="285">
        <v>0</v>
      </c>
      <c r="I137" s="240">
        <f>G137-H137</f>
        <v>0</v>
      </c>
      <c r="J137" s="240">
        <f>$F137*I137</f>
        <v>0</v>
      </c>
      <c r="K137" s="838">
        <f>J137/1000000</f>
        <v>0</v>
      </c>
      <c r="L137" s="284">
        <v>149200</v>
      </c>
      <c r="M137" s="285">
        <v>124200</v>
      </c>
      <c r="N137" s="240">
        <f>L137-M137</f>
        <v>25000</v>
      </c>
      <c r="O137" s="240">
        <f>$F137*N137</f>
        <v>-50000</v>
      </c>
      <c r="P137" s="838">
        <f>O137/1000000</f>
        <v>-0.05</v>
      </c>
      <c r="Q137" s="385"/>
    </row>
    <row r="138" spans="1:17" ht="18" customHeight="1">
      <c r="A138" s="271"/>
      <c r="B138" s="298" t="s">
        <v>166</v>
      </c>
      <c r="C138" s="280"/>
      <c r="D138" s="75"/>
      <c r="E138" s="75"/>
      <c r="F138" s="269"/>
      <c r="G138" s="284"/>
      <c r="H138" s="285"/>
      <c r="I138" s="240"/>
      <c r="J138" s="240"/>
      <c r="K138" s="838"/>
      <c r="L138" s="284"/>
      <c r="M138" s="285"/>
      <c r="N138" s="240"/>
      <c r="O138" s="240"/>
      <c r="P138" s="838"/>
      <c r="Q138" s="385"/>
    </row>
    <row r="139" spans="1:17" ht="18" customHeight="1">
      <c r="A139" s="271"/>
      <c r="B139" s="298" t="s">
        <v>102</v>
      </c>
      <c r="C139" s="280"/>
      <c r="D139" s="75"/>
      <c r="E139" s="75"/>
      <c r="F139" s="269"/>
      <c r="G139" s="284"/>
      <c r="H139" s="285"/>
      <c r="I139" s="240"/>
      <c r="J139" s="240"/>
      <c r="K139" s="838"/>
      <c r="L139" s="284"/>
      <c r="M139" s="285"/>
      <c r="N139" s="240"/>
      <c r="O139" s="240"/>
      <c r="P139" s="838"/>
      <c r="Q139" s="385"/>
    </row>
    <row r="140" spans="1:17" s="406" customFormat="1" ht="18">
      <c r="A140" s="391">
        <v>7</v>
      </c>
      <c r="B140" s="392" t="s">
        <v>350</v>
      </c>
      <c r="C140" s="393">
        <v>4864955</v>
      </c>
      <c r="D140" s="136" t="s">
        <v>12</v>
      </c>
      <c r="E140" s="137" t="s">
        <v>300</v>
      </c>
      <c r="F140" s="394">
        <v>-1000</v>
      </c>
      <c r="G140" s="284">
        <v>987056</v>
      </c>
      <c r="H140" s="285">
        <v>987594</v>
      </c>
      <c r="I140" s="371">
        <f>G140-H140</f>
        <v>-538</v>
      </c>
      <c r="J140" s="371">
        <f>$F140*I140</f>
        <v>538000</v>
      </c>
      <c r="K140" s="839">
        <f>J140/1000000</f>
        <v>0.53800000000000003</v>
      </c>
      <c r="L140" s="284">
        <v>2695</v>
      </c>
      <c r="M140" s="285">
        <v>2695</v>
      </c>
      <c r="N140" s="371">
        <f>L140-M140</f>
        <v>0</v>
      </c>
      <c r="O140" s="371">
        <f>$F140*N140</f>
        <v>0</v>
      </c>
      <c r="P140" s="839">
        <f>O140/1000000</f>
        <v>0</v>
      </c>
      <c r="Q140" s="550"/>
    </row>
    <row r="141" spans="1:17" ht="18">
      <c r="A141" s="271">
        <v>8</v>
      </c>
      <c r="B141" s="296" t="s">
        <v>167</v>
      </c>
      <c r="C141" s="280">
        <v>4864820</v>
      </c>
      <c r="D141" s="101" t="s">
        <v>12</v>
      </c>
      <c r="E141" s="84" t="s">
        <v>300</v>
      </c>
      <c r="F141" s="269">
        <v>-160</v>
      </c>
      <c r="G141" s="284">
        <v>2431</v>
      </c>
      <c r="H141" s="285">
        <v>2499</v>
      </c>
      <c r="I141" s="240">
        <f>G141-H141</f>
        <v>-68</v>
      </c>
      <c r="J141" s="240">
        <f>$F141*I141</f>
        <v>10880</v>
      </c>
      <c r="K141" s="838">
        <f>J141/1000000</f>
        <v>1.0880000000000001E-2</v>
      </c>
      <c r="L141" s="284">
        <v>45532</v>
      </c>
      <c r="M141" s="285">
        <v>45570</v>
      </c>
      <c r="N141" s="240">
        <f>L141-M141</f>
        <v>-38</v>
      </c>
      <c r="O141" s="240">
        <f>$F141*N141</f>
        <v>6080</v>
      </c>
      <c r="P141" s="838">
        <f>O141/1000000</f>
        <v>6.0800000000000003E-3</v>
      </c>
      <c r="Q141" s="551"/>
    </row>
    <row r="142" spans="1:17" ht="18" customHeight="1">
      <c r="A142" s="271">
        <v>9</v>
      </c>
      <c r="B142" s="296" t="s">
        <v>168</v>
      </c>
      <c r="C142" s="280">
        <v>4864811</v>
      </c>
      <c r="D142" s="101" t="s">
        <v>12</v>
      </c>
      <c r="E142" s="84" t="s">
        <v>300</v>
      </c>
      <c r="F142" s="269">
        <v>-200</v>
      </c>
      <c r="G142" s="284">
        <v>3759</v>
      </c>
      <c r="H142" s="285">
        <v>3779</v>
      </c>
      <c r="I142" s="240">
        <f>G142-H142</f>
        <v>-20</v>
      </c>
      <c r="J142" s="240">
        <f>$F142*I142</f>
        <v>4000</v>
      </c>
      <c r="K142" s="838">
        <f>J142/1000000</f>
        <v>4.0000000000000001E-3</v>
      </c>
      <c r="L142" s="284">
        <v>27029</v>
      </c>
      <c r="M142" s="285">
        <v>27044</v>
      </c>
      <c r="N142" s="240">
        <f>L142-M142</f>
        <v>-15</v>
      </c>
      <c r="O142" s="240">
        <f>$F142*N142</f>
        <v>3000</v>
      </c>
      <c r="P142" s="838">
        <f>O142/1000000</f>
        <v>3.0000000000000001E-3</v>
      </c>
      <c r="Q142" s="385"/>
    </row>
    <row r="143" spans="1:17" ht="18" customHeight="1">
      <c r="A143" s="271">
        <v>10</v>
      </c>
      <c r="B143" s="296" t="s">
        <v>359</v>
      </c>
      <c r="C143" s="280">
        <v>4864961</v>
      </c>
      <c r="D143" s="101" t="s">
        <v>12</v>
      </c>
      <c r="E143" s="84" t="s">
        <v>300</v>
      </c>
      <c r="F143" s="269">
        <v>-1000</v>
      </c>
      <c r="G143" s="284">
        <v>964947</v>
      </c>
      <c r="H143" s="285">
        <v>965527</v>
      </c>
      <c r="I143" s="240">
        <f>G143-H143</f>
        <v>-580</v>
      </c>
      <c r="J143" s="240">
        <f>$F143*I143</f>
        <v>580000</v>
      </c>
      <c r="K143" s="838">
        <f>J143/1000000</f>
        <v>0.57999999999999996</v>
      </c>
      <c r="L143" s="284">
        <v>999618</v>
      </c>
      <c r="M143" s="285">
        <v>999618</v>
      </c>
      <c r="N143" s="240">
        <f>L143-M143</f>
        <v>0</v>
      </c>
      <c r="O143" s="240">
        <f>$F143*N143</f>
        <v>0</v>
      </c>
      <c r="P143" s="838">
        <f>O143/1000000</f>
        <v>0</v>
      </c>
      <c r="Q143" s="373"/>
    </row>
    <row r="144" spans="1:17" ht="18" customHeight="1">
      <c r="A144" s="271"/>
      <c r="B144" s="297" t="s">
        <v>102</v>
      </c>
      <c r="C144" s="280"/>
      <c r="D144" s="101"/>
      <c r="E144" s="101"/>
      <c r="F144" s="269"/>
      <c r="G144" s="284"/>
      <c r="H144" s="285"/>
      <c r="I144" s="240"/>
      <c r="J144" s="240"/>
      <c r="K144" s="838"/>
      <c r="L144" s="284"/>
      <c r="M144" s="285"/>
      <c r="N144" s="240"/>
      <c r="O144" s="240"/>
      <c r="P144" s="838"/>
      <c r="Q144" s="385"/>
    </row>
    <row r="145" spans="1:17" ht="18" customHeight="1">
      <c r="A145" s="271">
        <v>11</v>
      </c>
      <c r="B145" s="296" t="s">
        <v>169</v>
      </c>
      <c r="C145" s="280">
        <v>4902580</v>
      </c>
      <c r="D145" s="101" t="s">
        <v>12</v>
      </c>
      <c r="E145" s="84" t="s">
        <v>300</v>
      </c>
      <c r="F145" s="269">
        <v>-100</v>
      </c>
      <c r="G145" s="284">
        <v>903</v>
      </c>
      <c r="H145" s="285">
        <v>903</v>
      </c>
      <c r="I145" s="240">
        <f>G145-H145</f>
        <v>0</v>
      </c>
      <c r="J145" s="240">
        <f>$F145*I145</f>
        <v>0</v>
      </c>
      <c r="K145" s="838">
        <f>J145/1000000</f>
        <v>0</v>
      </c>
      <c r="L145" s="284">
        <v>3550</v>
      </c>
      <c r="M145" s="285">
        <v>3590</v>
      </c>
      <c r="N145" s="240">
        <f>L145-M145</f>
        <v>-40</v>
      </c>
      <c r="O145" s="240">
        <f>$F145*N145</f>
        <v>4000</v>
      </c>
      <c r="P145" s="838">
        <f>O145/1000000</f>
        <v>4.0000000000000001E-3</v>
      </c>
      <c r="Q145" s="385"/>
    </row>
    <row r="146" spans="1:17" ht="18" customHeight="1">
      <c r="A146" s="271">
        <v>12</v>
      </c>
      <c r="B146" s="296" t="s">
        <v>170</v>
      </c>
      <c r="C146" s="280">
        <v>4902544</v>
      </c>
      <c r="D146" s="101" t="s">
        <v>12</v>
      </c>
      <c r="E146" s="84" t="s">
        <v>300</v>
      </c>
      <c r="F146" s="269">
        <v>-100</v>
      </c>
      <c r="G146" s="284">
        <v>5793</v>
      </c>
      <c r="H146" s="285">
        <v>5794</v>
      </c>
      <c r="I146" s="240">
        <f>G146-H146</f>
        <v>-1</v>
      </c>
      <c r="J146" s="240">
        <f>$F146*I146</f>
        <v>100</v>
      </c>
      <c r="K146" s="838">
        <f>J146/1000000</f>
        <v>1E-4</v>
      </c>
      <c r="L146" s="284">
        <v>6303</v>
      </c>
      <c r="M146" s="285">
        <v>6271</v>
      </c>
      <c r="N146" s="240">
        <f>L146-M146</f>
        <v>32</v>
      </c>
      <c r="O146" s="240">
        <f>$F146*N146</f>
        <v>-3200</v>
      </c>
      <c r="P146" s="838">
        <f>O146/1000000</f>
        <v>-3.2000000000000002E-3</v>
      </c>
      <c r="Q146" s="385"/>
    </row>
    <row r="147" spans="1:17" ht="18">
      <c r="A147" s="391">
        <v>13</v>
      </c>
      <c r="B147" s="392" t="s">
        <v>494</v>
      </c>
      <c r="C147" s="393">
        <v>4864793</v>
      </c>
      <c r="D147" s="136" t="s">
        <v>12</v>
      </c>
      <c r="E147" s="137" t="s">
        <v>300</v>
      </c>
      <c r="F147" s="394">
        <v>-200</v>
      </c>
      <c r="G147" s="284">
        <v>998299</v>
      </c>
      <c r="H147" s="285">
        <v>998388</v>
      </c>
      <c r="I147" s="371">
        <f>G147-H147</f>
        <v>-89</v>
      </c>
      <c r="J147" s="371">
        <f>$F147*I147</f>
        <v>17800</v>
      </c>
      <c r="K147" s="839">
        <f>J147/1000000</f>
        <v>1.78E-2</v>
      </c>
      <c r="L147" s="284">
        <v>999703</v>
      </c>
      <c r="M147" s="285">
        <v>999703</v>
      </c>
      <c r="N147" s="371">
        <f>L147-M147</f>
        <v>0</v>
      </c>
      <c r="O147" s="371">
        <f>$F147*N147</f>
        <v>0</v>
      </c>
      <c r="P147" s="839">
        <f>O147/1000000</f>
        <v>0</v>
      </c>
      <c r="Q147" s="388"/>
    </row>
    <row r="148" spans="1:17" ht="18" customHeight="1">
      <c r="A148" s="271"/>
      <c r="B148" s="298" t="s">
        <v>166</v>
      </c>
      <c r="C148" s="280"/>
      <c r="D148" s="75"/>
      <c r="E148" s="75"/>
      <c r="F148" s="265"/>
      <c r="G148" s="284"/>
      <c r="H148" s="285"/>
      <c r="I148" s="240"/>
      <c r="J148" s="240"/>
      <c r="K148" s="838"/>
      <c r="L148" s="284"/>
      <c r="M148" s="285"/>
      <c r="N148" s="240"/>
      <c r="O148" s="240"/>
      <c r="P148" s="838"/>
      <c r="Q148" s="385"/>
    </row>
    <row r="149" spans="1:17" ht="18" customHeight="1">
      <c r="A149" s="271"/>
      <c r="B149" s="297" t="s">
        <v>171</v>
      </c>
      <c r="C149" s="280"/>
      <c r="D149" s="101"/>
      <c r="E149" s="101"/>
      <c r="F149" s="265"/>
      <c r="G149" s="284"/>
      <c r="H149" s="285"/>
      <c r="I149" s="240"/>
      <c r="J149" s="240"/>
      <c r="K149" s="838"/>
      <c r="L149" s="284"/>
      <c r="M149" s="285"/>
      <c r="N149" s="240"/>
      <c r="O149" s="240"/>
      <c r="P149" s="838"/>
      <c r="Q149" s="385"/>
    </row>
    <row r="150" spans="1:17" ht="18" customHeight="1">
      <c r="A150" s="271">
        <v>14</v>
      </c>
      <c r="B150" s="296" t="s">
        <v>349</v>
      </c>
      <c r="C150" s="280">
        <v>4902557</v>
      </c>
      <c r="D150" s="101" t="s">
        <v>12</v>
      </c>
      <c r="E150" s="84" t="s">
        <v>300</v>
      </c>
      <c r="F150" s="269">
        <v>1875</v>
      </c>
      <c r="G150" s="284">
        <v>0</v>
      </c>
      <c r="H150" s="285">
        <v>0</v>
      </c>
      <c r="I150" s="240">
        <f>G150-H150</f>
        <v>0</v>
      </c>
      <c r="J150" s="240">
        <f>$F150*I150</f>
        <v>0</v>
      </c>
      <c r="K150" s="838">
        <f>J150/1000000</f>
        <v>0</v>
      </c>
      <c r="L150" s="284">
        <v>0</v>
      </c>
      <c r="M150" s="285">
        <v>0</v>
      </c>
      <c r="N150" s="240">
        <f>L150-M150</f>
        <v>0</v>
      </c>
      <c r="O150" s="240">
        <f>$F150*N150</f>
        <v>0</v>
      </c>
      <c r="P150" s="838">
        <f>O150/1000000</f>
        <v>0</v>
      </c>
      <c r="Q150" s="586"/>
    </row>
    <row r="151" spans="1:17" ht="18" customHeight="1">
      <c r="A151" s="271">
        <v>15</v>
      </c>
      <c r="B151" s="296" t="s">
        <v>352</v>
      </c>
      <c r="C151" s="280">
        <v>4865114</v>
      </c>
      <c r="D151" s="101" t="s">
        <v>12</v>
      </c>
      <c r="E151" s="84" t="s">
        <v>300</v>
      </c>
      <c r="F151" s="269">
        <v>833.33</v>
      </c>
      <c r="G151" s="284">
        <v>999999</v>
      </c>
      <c r="H151" s="285">
        <v>999999</v>
      </c>
      <c r="I151" s="386">
        <f>G151-H151</f>
        <v>0</v>
      </c>
      <c r="J151" s="386">
        <f>$F151*I151</f>
        <v>0</v>
      </c>
      <c r="K151" s="840">
        <f>J151/1000000</f>
        <v>0</v>
      </c>
      <c r="L151" s="284">
        <v>999870</v>
      </c>
      <c r="M151" s="285">
        <v>999870</v>
      </c>
      <c r="N151" s="234">
        <f>L151-M151</f>
        <v>0</v>
      </c>
      <c r="O151" s="234">
        <f>$F151*N151</f>
        <v>0</v>
      </c>
      <c r="P151" s="850">
        <f>O151/1000000</f>
        <v>0</v>
      </c>
      <c r="Q151" s="390"/>
    </row>
    <row r="152" spans="1:17" ht="18" customHeight="1">
      <c r="A152" s="271">
        <v>16</v>
      </c>
      <c r="B152" s="296" t="s">
        <v>110</v>
      </c>
      <c r="C152" s="280">
        <v>4902508</v>
      </c>
      <c r="D152" s="101" t="s">
        <v>12</v>
      </c>
      <c r="E152" s="84" t="s">
        <v>300</v>
      </c>
      <c r="F152" s="269">
        <v>833.33</v>
      </c>
      <c r="G152" s="284">
        <v>718</v>
      </c>
      <c r="H152" s="285">
        <v>633</v>
      </c>
      <c r="I152" s="240">
        <f>G152-H152</f>
        <v>85</v>
      </c>
      <c r="J152" s="240">
        <f>$F152*I152</f>
        <v>70833.05</v>
      </c>
      <c r="K152" s="838">
        <f>J152/1000000</f>
        <v>7.0833050000000009E-2</v>
      </c>
      <c r="L152" s="284">
        <v>7971</v>
      </c>
      <c r="M152" s="285">
        <v>7914</v>
      </c>
      <c r="N152" s="240">
        <f>L152-M152</f>
        <v>57</v>
      </c>
      <c r="O152" s="240">
        <f>$F152*N152</f>
        <v>47499.810000000005</v>
      </c>
      <c r="P152" s="838">
        <f>O152/1000000</f>
        <v>4.7499810000000003E-2</v>
      </c>
      <c r="Q152" s="385"/>
    </row>
    <row r="153" spans="1:17" ht="18" customHeight="1">
      <c r="A153" s="271"/>
      <c r="B153" s="297" t="s">
        <v>172</v>
      </c>
      <c r="C153" s="280"/>
      <c r="D153" s="101"/>
      <c r="E153" s="101"/>
      <c r="F153" s="269"/>
      <c r="G153" s="284"/>
      <c r="H153" s="285"/>
      <c r="I153" s="240"/>
      <c r="J153" s="240"/>
      <c r="K153" s="838"/>
      <c r="L153" s="284"/>
      <c r="M153" s="285"/>
      <c r="N153" s="240"/>
      <c r="O153" s="240"/>
      <c r="P153" s="838"/>
      <c r="Q153" s="385"/>
    </row>
    <row r="154" spans="1:17" ht="18" customHeight="1">
      <c r="A154" s="271">
        <v>17</v>
      </c>
      <c r="B154" s="296" t="s">
        <v>431</v>
      </c>
      <c r="C154" s="280">
        <v>4864850</v>
      </c>
      <c r="D154" s="101" t="s">
        <v>12</v>
      </c>
      <c r="E154" s="84" t="s">
        <v>300</v>
      </c>
      <c r="F154" s="269">
        <v>-625</v>
      </c>
      <c r="G154" s="284">
        <v>542</v>
      </c>
      <c r="H154" s="285">
        <v>533</v>
      </c>
      <c r="I154" s="240">
        <f>G154-H154</f>
        <v>9</v>
      </c>
      <c r="J154" s="240">
        <f>$F154*I154</f>
        <v>-5625</v>
      </c>
      <c r="K154" s="838">
        <f>J154/1000000</f>
        <v>-5.6249999999999998E-3</v>
      </c>
      <c r="L154" s="284">
        <v>8818</v>
      </c>
      <c r="M154" s="285">
        <v>8769</v>
      </c>
      <c r="N154" s="240">
        <f>L154-M154</f>
        <v>49</v>
      </c>
      <c r="O154" s="240">
        <f>$F154*N154</f>
        <v>-30625</v>
      </c>
      <c r="P154" s="838">
        <f>O154/1000000</f>
        <v>-3.0624999999999999E-2</v>
      </c>
      <c r="Q154" s="385"/>
    </row>
    <row r="155" spans="1:17" ht="18" customHeight="1">
      <c r="A155" s="271"/>
      <c r="B155" s="298" t="s">
        <v>46</v>
      </c>
      <c r="C155" s="269"/>
      <c r="D155" s="75"/>
      <c r="E155" s="75"/>
      <c r="F155" s="269"/>
      <c r="G155" s="284"/>
      <c r="H155" s="285"/>
      <c r="I155" s="240"/>
      <c r="J155" s="240"/>
      <c r="K155" s="838"/>
      <c r="L155" s="284"/>
      <c r="M155" s="285"/>
      <c r="N155" s="240"/>
      <c r="O155" s="240"/>
      <c r="P155" s="838"/>
      <c r="Q155" s="385"/>
    </row>
    <row r="156" spans="1:17" ht="18" customHeight="1">
      <c r="A156" s="271"/>
      <c r="B156" s="298" t="s">
        <v>47</v>
      </c>
      <c r="C156" s="269"/>
      <c r="D156" s="75"/>
      <c r="E156" s="75"/>
      <c r="F156" s="269"/>
      <c r="G156" s="284"/>
      <c r="H156" s="285"/>
      <c r="I156" s="240"/>
      <c r="J156" s="240"/>
      <c r="K156" s="838"/>
      <c r="L156" s="284"/>
      <c r="M156" s="285"/>
      <c r="N156" s="240"/>
      <c r="O156" s="240"/>
      <c r="P156" s="838"/>
      <c r="Q156" s="385"/>
    </row>
    <row r="157" spans="1:17" ht="18" customHeight="1">
      <c r="A157" s="271"/>
      <c r="B157" s="298" t="s">
        <v>48</v>
      </c>
      <c r="C157" s="269"/>
      <c r="D157" s="75"/>
      <c r="E157" s="75"/>
      <c r="F157" s="269"/>
      <c r="G157" s="284"/>
      <c r="H157" s="285"/>
      <c r="I157" s="240"/>
      <c r="J157" s="240"/>
      <c r="K157" s="838"/>
      <c r="L157" s="284"/>
      <c r="M157" s="285"/>
      <c r="N157" s="240"/>
      <c r="O157" s="240"/>
      <c r="P157" s="838"/>
      <c r="Q157" s="385"/>
    </row>
    <row r="158" spans="1:17" ht="17.25" customHeight="1">
      <c r="A158" s="271">
        <v>18</v>
      </c>
      <c r="B158" s="296" t="s">
        <v>49</v>
      </c>
      <c r="C158" s="280">
        <v>4865065</v>
      </c>
      <c r="D158" s="101" t="s">
        <v>12</v>
      </c>
      <c r="E158" s="84" t="s">
        <v>300</v>
      </c>
      <c r="F158" s="280">
        <v>-266.66699999999997</v>
      </c>
      <c r="G158" s="284">
        <v>0</v>
      </c>
      <c r="H158" s="285">
        <v>0</v>
      </c>
      <c r="I158" s="240">
        <f>G158-H158</f>
        <v>0</v>
      </c>
      <c r="J158" s="240">
        <f>$F158*I158</f>
        <v>0</v>
      </c>
      <c r="K158" s="838">
        <f>J158/1000000</f>
        <v>0</v>
      </c>
      <c r="L158" s="284">
        <v>999995</v>
      </c>
      <c r="M158" s="285">
        <v>999995</v>
      </c>
      <c r="N158" s="240">
        <f>L158-M158</f>
        <v>0</v>
      </c>
      <c r="O158" s="240">
        <f>$F158*N158</f>
        <v>0</v>
      </c>
      <c r="P158" s="838">
        <f>O158/1000000</f>
        <v>0</v>
      </c>
      <c r="Q158" s="608"/>
    </row>
    <row r="159" spans="1:17" ht="18" customHeight="1">
      <c r="A159" s="271">
        <v>19</v>
      </c>
      <c r="B159" s="296" t="s">
        <v>50</v>
      </c>
      <c r="C159" s="280">
        <v>4902541</v>
      </c>
      <c r="D159" s="101" t="s">
        <v>12</v>
      </c>
      <c r="E159" s="84" t="s">
        <v>300</v>
      </c>
      <c r="F159" s="269">
        <v>-100</v>
      </c>
      <c r="G159" s="284">
        <v>999482</v>
      </c>
      <c r="H159" s="285">
        <v>999482</v>
      </c>
      <c r="I159" s="240">
        <f>G159-H159</f>
        <v>0</v>
      </c>
      <c r="J159" s="240">
        <f>$F159*I159</f>
        <v>0</v>
      </c>
      <c r="K159" s="838">
        <f>J159/1000000</f>
        <v>0</v>
      </c>
      <c r="L159" s="284">
        <v>999486</v>
      </c>
      <c r="M159" s="285">
        <v>999486</v>
      </c>
      <c r="N159" s="240">
        <f>L159-M159</f>
        <v>0</v>
      </c>
      <c r="O159" s="240">
        <f>$F159*N159</f>
        <v>0</v>
      </c>
      <c r="P159" s="838">
        <f>O159/1000000</f>
        <v>0</v>
      </c>
      <c r="Q159" s="385"/>
    </row>
    <row r="160" spans="1:17" ht="18" customHeight="1">
      <c r="A160" s="271">
        <v>20</v>
      </c>
      <c r="B160" s="296" t="s">
        <v>51</v>
      </c>
      <c r="C160" s="280">
        <v>4902539</v>
      </c>
      <c r="D160" s="101" t="s">
        <v>12</v>
      </c>
      <c r="E160" s="84" t="s">
        <v>300</v>
      </c>
      <c r="F160" s="269">
        <v>-100</v>
      </c>
      <c r="G160" s="284">
        <v>3099</v>
      </c>
      <c r="H160" s="285">
        <v>3099</v>
      </c>
      <c r="I160" s="240">
        <f>G160-H160</f>
        <v>0</v>
      </c>
      <c r="J160" s="240">
        <f>$F160*I160</f>
        <v>0</v>
      </c>
      <c r="K160" s="838">
        <f>J160/1000000</f>
        <v>0</v>
      </c>
      <c r="L160" s="284">
        <v>35717</v>
      </c>
      <c r="M160" s="285">
        <v>35713</v>
      </c>
      <c r="N160" s="240">
        <f>L160-M160</f>
        <v>4</v>
      </c>
      <c r="O160" s="240">
        <f>$F160*N160</f>
        <v>-400</v>
      </c>
      <c r="P160" s="838">
        <f>O160/1000000</f>
        <v>-4.0000000000000002E-4</v>
      </c>
      <c r="Q160" s="385"/>
    </row>
    <row r="161" spans="1:17" ht="18" customHeight="1">
      <c r="A161" s="271"/>
      <c r="B161" s="297" t="s">
        <v>52</v>
      </c>
      <c r="C161" s="280"/>
      <c r="D161" s="101"/>
      <c r="E161" s="101"/>
      <c r="F161" s="269"/>
      <c r="G161" s="284"/>
      <c r="H161" s="285"/>
      <c r="I161" s="240"/>
      <c r="J161" s="240"/>
      <c r="K161" s="838"/>
      <c r="L161" s="284"/>
      <c r="M161" s="285"/>
      <c r="N161" s="240"/>
      <c r="O161" s="240"/>
      <c r="P161" s="838"/>
      <c r="Q161" s="385"/>
    </row>
    <row r="162" spans="1:17" ht="18" customHeight="1">
      <c r="A162" s="271">
        <v>21</v>
      </c>
      <c r="B162" s="296" t="s">
        <v>53</v>
      </c>
      <c r="C162" s="280">
        <v>4902591</v>
      </c>
      <c r="D162" s="101" t="s">
        <v>12</v>
      </c>
      <c r="E162" s="84" t="s">
        <v>300</v>
      </c>
      <c r="F162" s="269">
        <v>-1333</v>
      </c>
      <c r="G162" s="284">
        <v>737</v>
      </c>
      <c r="H162" s="285">
        <v>744</v>
      </c>
      <c r="I162" s="240">
        <f t="shared" ref="I162:I167" si="18">G162-H162</f>
        <v>-7</v>
      </c>
      <c r="J162" s="240">
        <f t="shared" ref="J162:J167" si="19">$F162*I162</f>
        <v>9331</v>
      </c>
      <c r="K162" s="838">
        <f t="shared" ref="K162:K167" si="20">J162/1000000</f>
        <v>9.3310000000000008E-3</v>
      </c>
      <c r="L162" s="284">
        <v>603</v>
      </c>
      <c r="M162" s="285">
        <v>601</v>
      </c>
      <c r="N162" s="240">
        <f t="shared" ref="N162:N167" si="21">L162-M162</f>
        <v>2</v>
      </c>
      <c r="O162" s="240">
        <f t="shared" ref="O162:O167" si="22">$F162*N162</f>
        <v>-2666</v>
      </c>
      <c r="P162" s="838">
        <f t="shared" ref="P162:P167" si="23">O162/1000000</f>
        <v>-2.666E-3</v>
      </c>
      <c r="Q162" s="385"/>
    </row>
    <row r="163" spans="1:17" ht="18" customHeight="1">
      <c r="A163" s="271">
        <v>22</v>
      </c>
      <c r="B163" s="296" t="s">
        <v>54</v>
      </c>
      <c r="C163" s="280">
        <v>4902528</v>
      </c>
      <c r="D163" s="101" t="s">
        <v>12</v>
      </c>
      <c r="E163" s="84" t="s">
        <v>300</v>
      </c>
      <c r="F163" s="269">
        <v>-100</v>
      </c>
      <c r="G163" s="284">
        <v>298</v>
      </c>
      <c r="H163" s="285">
        <v>298</v>
      </c>
      <c r="I163" s="240">
        <f>G163-H163</f>
        <v>0</v>
      </c>
      <c r="J163" s="240">
        <f>$F163*I163</f>
        <v>0</v>
      </c>
      <c r="K163" s="838">
        <f>J163/1000000</f>
        <v>0</v>
      </c>
      <c r="L163" s="284">
        <v>4738</v>
      </c>
      <c r="M163" s="285">
        <v>4738</v>
      </c>
      <c r="N163" s="240">
        <f>L163-M163</f>
        <v>0</v>
      </c>
      <c r="O163" s="240">
        <f>$F163*N163</f>
        <v>0</v>
      </c>
      <c r="P163" s="838">
        <f>O163/1000000</f>
        <v>0</v>
      </c>
      <c r="Q163" s="385"/>
    </row>
    <row r="164" spans="1:17" ht="18" customHeight="1">
      <c r="A164" s="271">
        <v>23</v>
      </c>
      <c r="B164" s="296" t="s">
        <v>55</v>
      </c>
      <c r="C164" s="280">
        <v>4902523</v>
      </c>
      <c r="D164" s="101" t="s">
        <v>12</v>
      </c>
      <c r="E164" s="84" t="s">
        <v>300</v>
      </c>
      <c r="F164" s="269">
        <v>-100</v>
      </c>
      <c r="G164" s="284">
        <v>999815</v>
      </c>
      <c r="H164" s="285">
        <v>999815</v>
      </c>
      <c r="I164" s="240">
        <f t="shared" si="18"/>
        <v>0</v>
      </c>
      <c r="J164" s="240">
        <f t="shared" si="19"/>
        <v>0</v>
      </c>
      <c r="K164" s="838">
        <f t="shared" si="20"/>
        <v>0</v>
      </c>
      <c r="L164" s="284">
        <v>999942</v>
      </c>
      <c r="M164" s="285">
        <v>999942</v>
      </c>
      <c r="N164" s="240">
        <f t="shared" si="21"/>
        <v>0</v>
      </c>
      <c r="O164" s="240">
        <f t="shared" si="22"/>
        <v>0</v>
      </c>
      <c r="P164" s="838">
        <f t="shared" si="23"/>
        <v>0</v>
      </c>
      <c r="Q164" s="385"/>
    </row>
    <row r="165" spans="1:17" ht="18" customHeight="1">
      <c r="A165" s="271">
        <v>24</v>
      </c>
      <c r="B165" s="296" t="s">
        <v>56</v>
      </c>
      <c r="C165" s="280">
        <v>4865093</v>
      </c>
      <c r="D165" s="101" t="s">
        <v>12</v>
      </c>
      <c r="E165" s="84" t="s">
        <v>300</v>
      </c>
      <c r="F165" s="269">
        <v>-100</v>
      </c>
      <c r="G165" s="284">
        <v>0</v>
      </c>
      <c r="H165" s="285">
        <v>0</v>
      </c>
      <c r="I165" s="240">
        <f>G165-H165</f>
        <v>0</v>
      </c>
      <c r="J165" s="240">
        <f>$F165*I165</f>
        <v>0</v>
      </c>
      <c r="K165" s="838">
        <f>J165/1000000</f>
        <v>0</v>
      </c>
      <c r="L165" s="284">
        <v>0</v>
      </c>
      <c r="M165" s="285">
        <v>0</v>
      </c>
      <c r="N165" s="240">
        <f>L165-M165</f>
        <v>0</v>
      </c>
      <c r="O165" s="240">
        <f>$F165*N165</f>
        <v>0</v>
      </c>
      <c r="P165" s="838">
        <f>O165/1000000</f>
        <v>0</v>
      </c>
      <c r="Q165" s="385"/>
    </row>
    <row r="166" spans="1:17" ht="18" customHeight="1">
      <c r="A166" s="271">
        <v>25</v>
      </c>
      <c r="B166" s="270" t="s">
        <v>57</v>
      </c>
      <c r="C166" s="269">
        <v>4902548</v>
      </c>
      <c r="D166" s="75" t="s">
        <v>12</v>
      </c>
      <c r="E166" s="84" t="s">
        <v>300</v>
      </c>
      <c r="F166" s="269">
        <v>-100</v>
      </c>
      <c r="G166" s="284">
        <v>0</v>
      </c>
      <c r="H166" s="285">
        <v>0</v>
      </c>
      <c r="I166" s="240">
        <f t="shared" si="18"/>
        <v>0</v>
      </c>
      <c r="J166" s="240">
        <f t="shared" si="19"/>
        <v>0</v>
      </c>
      <c r="K166" s="838">
        <f t="shared" si="20"/>
        <v>0</v>
      </c>
      <c r="L166" s="284">
        <v>0</v>
      </c>
      <c r="M166" s="285">
        <v>0</v>
      </c>
      <c r="N166" s="240">
        <f t="shared" si="21"/>
        <v>0</v>
      </c>
      <c r="O166" s="240">
        <f t="shared" si="22"/>
        <v>0</v>
      </c>
      <c r="P166" s="838">
        <f t="shared" si="23"/>
        <v>0</v>
      </c>
      <c r="Q166" s="385"/>
    </row>
    <row r="167" spans="1:17" ht="18" customHeight="1">
      <c r="A167" s="271">
        <v>26</v>
      </c>
      <c r="B167" s="270" t="s">
        <v>58</v>
      </c>
      <c r="C167" s="269">
        <v>4902564</v>
      </c>
      <c r="D167" s="75" t="s">
        <v>12</v>
      </c>
      <c r="E167" s="84" t="s">
        <v>300</v>
      </c>
      <c r="F167" s="269">
        <v>-100</v>
      </c>
      <c r="G167" s="284">
        <v>1543</v>
      </c>
      <c r="H167" s="285">
        <v>1577</v>
      </c>
      <c r="I167" s="240">
        <f t="shared" si="18"/>
        <v>-34</v>
      </c>
      <c r="J167" s="240">
        <f t="shared" si="19"/>
        <v>3400</v>
      </c>
      <c r="K167" s="838">
        <f t="shared" si="20"/>
        <v>3.3999999999999998E-3</v>
      </c>
      <c r="L167" s="284">
        <v>13012</v>
      </c>
      <c r="M167" s="285">
        <v>12918</v>
      </c>
      <c r="N167" s="240">
        <f t="shared" si="21"/>
        <v>94</v>
      </c>
      <c r="O167" s="240">
        <f t="shared" si="22"/>
        <v>-9400</v>
      </c>
      <c r="P167" s="838">
        <f t="shared" si="23"/>
        <v>-9.4000000000000004E-3</v>
      </c>
      <c r="Q167" s="385"/>
    </row>
    <row r="168" spans="1:17" ht="18" customHeight="1">
      <c r="A168" s="271"/>
      <c r="B168" s="298" t="s">
        <v>71</v>
      </c>
      <c r="C168" s="269"/>
      <c r="D168" s="75"/>
      <c r="E168" s="75"/>
      <c r="F168" s="269"/>
      <c r="G168" s="284"/>
      <c r="H168" s="285"/>
      <c r="I168" s="240"/>
      <c r="J168" s="240"/>
      <c r="K168" s="838"/>
      <c r="L168" s="284"/>
      <c r="M168" s="285"/>
      <c r="N168" s="240"/>
      <c r="O168" s="240"/>
      <c r="P168" s="838"/>
      <c r="Q168" s="385"/>
    </row>
    <row r="169" spans="1:17" ht="18" customHeight="1">
      <c r="A169" s="271">
        <v>27</v>
      </c>
      <c r="B169" s="270" t="s">
        <v>72</v>
      </c>
      <c r="C169" s="269">
        <v>4902529</v>
      </c>
      <c r="D169" s="75" t="s">
        <v>12</v>
      </c>
      <c r="E169" s="84" t="s">
        <v>300</v>
      </c>
      <c r="F169" s="269">
        <v>400</v>
      </c>
      <c r="G169" s="284">
        <v>999999</v>
      </c>
      <c r="H169" s="285">
        <v>999999</v>
      </c>
      <c r="I169" s="240">
        <f>G169-H169</f>
        <v>0</v>
      </c>
      <c r="J169" s="240">
        <f>$F169*I169</f>
        <v>0</v>
      </c>
      <c r="K169" s="838">
        <f>J169/1000000</f>
        <v>0</v>
      </c>
      <c r="L169" s="284">
        <v>999999</v>
      </c>
      <c r="M169" s="285">
        <v>999999</v>
      </c>
      <c r="N169" s="240">
        <f>L169-M169</f>
        <v>0</v>
      </c>
      <c r="O169" s="240">
        <f>$F169*N169</f>
        <v>0</v>
      </c>
      <c r="P169" s="838">
        <f>O169/1000000</f>
        <v>0</v>
      </c>
      <c r="Q169" s="385"/>
    </row>
    <row r="170" spans="1:17" ht="18" customHeight="1">
      <c r="A170" s="271">
        <v>28</v>
      </c>
      <c r="B170" s="270" t="s">
        <v>73</v>
      </c>
      <c r="C170" s="269">
        <v>4902525</v>
      </c>
      <c r="D170" s="75" t="s">
        <v>12</v>
      </c>
      <c r="E170" s="84" t="s">
        <v>300</v>
      </c>
      <c r="F170" s="269">
        <v>-400</v>
      </c>
      <c r="G170" s="284">
        <v>999895</v>
      </c>
      <c r="H170" s="285">
        <v>999895</v>
      </c>
      <c r="I170" s="240">
        <f>G170-H170</f>
        <v>0</v>
      </c>
      <c r="J170" s="240">
        <f>$F170*I170</f>
        <v>0</v>
      </c>
      <c r="K170" s="838">
        <f>J170/1000000</f>
        <v>0</v>
      </c>
      <c r="L170" s="284">
        <v>999460</v>
      </c>
      <c r="M170" s="285">
        <v>999460</v>
      </c>
      <c r="N170" s="240">
        <f>L170-M170</f>
        <v>0</v>
      </c>
      <c r="O170" s="240">
        <f>$F170*N170</f>
        <v>0</v>
      </c>
      <c r="P170" s="838">
        <f>O170/1000000</f>
        <v>0</v>
      </c>
      <c r="Q170" s="385"/>
    </row>
    <row r="171" spans="1:17" ht="18" customHeight="1">
      <c r="A171" s="271"/>
      <c r="B171" s="289" t="s">
        <v>403</v>
      </c>
      <c r="C171" s="269"/>
      <c r="D171" s="75"/>
      <c r="E171" s="84"/>
      <c r="F171" s="269"/>
      <c r="G171" s="284"/>
      <c r="H171" s="285"/>
      <c r="I171" s="240"/>
      <c r="J171" s="240"/>
      <c r="K171" s="838"/>
      <c r="L171" s="284"/>
      <c r="M171" s="285"/>
      <c r="N171" s="240"/>
      <c r="O171" s="240"/>
      <c r="P171" s="838"/>
      <c r="Q171" s="762"/>
    </row>
    <row r="172" spans="1:17" ht="18" customHeight="1">
      <c r="A172" s="271">
        <v>29</v>
      </c>
      <c r="B172" s="957" t="s">
        <v>402</v>
      </c>
      <c r="C172" s="269">
        <v>4864994</v>
      </c>
      <c r="D172" s="75" t="s">
        <v>12</v>
      </c>
      <c r="E172" s="84" t="s">
        <v>300</v>
      </c>
      <c r="F172" s="269">
        <v>-800</v>
      </c>
      <c r="G172" s="284">
        <v>2692</v>
      </c>
      <c r="H172" s="285">
        <v>2486</v>
      </c>
      <c r="I172" s="240">
        <f>G172-H172</f>
        <v>206</v>
      </c>
      <c r="J172" s="240">
        <f>$F172*I172</f>
        <v>-164800</v>
      </c>
      <c r="K172" s="838">
        <f>J172/1000000</f>
        <v>-0.1648</v>
      </c>
      <c r="L172" s="284">
        <v>1609</v>
      </c>
      <c r="M172" s="285">
        <v>1609</v>
      </c>
      <c r="N172" s="240">
        <f>L172-M172</f>
        <v>0</v>
      </c>
      <c r="O172" s="240">
        <f>$F172*N172</f>
        <v>0</v>
      </c>
      <c r="P172" s="838">
        <f>O172/1000000</f>
        <v>0</v>
      </c>
      <c r="Q172" s="763"/>
    </row>
    <row r="173" spans="1:17" s="399" customFormat="1" ht="18">
      <c r="A173" s="758"/>
      <c r="B173" s="289" t="s">
        <v>404</v>
      </c>
      <c r="C173" s="260"/>
      <c r="D173" s="101"/>
      <c r="E173" s="84"/>
      <c r="F173" s="280"/>
      <c r="G173" s="284"/>
      <c r="H173" s="285"/>
      <c r="I173" s="269"/>
      <c r="J173" s="269"/>
      <c r="K173" s="821"/>
      <c r="L173" s="284"/>
      <c r="M173" s="285"/>
      <c r="N173" s="269"/>
      <c r="O173" s="269"/>
      <c r="P173" s="821"/>
      <c r="Q173" s="376"/>
    </row>
    <row r="174" spans="1:17" s="399" customFormat="1" ht="18">
      <c r="A174" s="758">
        <v>30</v>
      </c>
      <c r="B174" s="554" t="s">
        <v>409</v>
      </c>
      <c r="C174" s="260">
        <v>4864960</v>
      </c>
      <c r="D174" s="101" t="s">
        <v>12</v>
      </c>
      <c r="E174" s="84" t="s">
        <v>300</v>
      </c>
      <c r="F174" s="280">
        <v>-1000</v>
      </c>
      <c r="G174" s="284">
        <v>973909</v>
      </c>
      <c r="H174" s="285">
        <v>975003</v>
      </c>
      <c r="I174" s="285">
        <f>G174-H174</f>
        <v>-1094</v>
      </c>
      <c r="J174" s="285">
        <f>$F174*I174</f>
        <v>1094000</v>
      </c>
      <c r="K174" s="819">
        <f>J174/1000000</f>
        <v>1.0940000000000001</v>
      </c>
      <c r="L174" s="284">
        <v>1744</v>
      </c>
      <c r="M174" s="285">
        <v>1745</v>
      </c>
      <c r="N174" s="285">
        <f>L174-M174</f>
        <v>-1</v>
      </c>
      <c r="O174" s="285">
        <f>$F174*N174</f>
        <v>1000</v>
      </c>
      <c r="P174" s="814">
        <f>O174/1000000</f>
        <v>1E-3</v>
      </c>
      <c r="Q174" s="376"/>
    </row>
    <row r="175" spans="1:17" ht="18">
      <c r="A175" s="758">
        <v>31</v>
      </c>
      <c r="B175" s="554" t="s">
        <v>410</v>
      </c>
      <c r="C175" s="260">
        <v>5129960</v>
      </c>
      <c r="D175" s="101" t="s">
        <v>12</v>
      </c>
      <c r="E175" s="84" t="s">
        <v>300</v>
      </c>
      <c r="F175" s="757">
        <v>-281.25</v>
      </c>
      <c r="G175" s="284">
        <v>999537</v>
      </c>
      <c r="H175" s="285">
        <v>999557</v>
      </c>
      <c r="I175" s="285">
        <f>G175-H175</f>
        <v>-20</v>
      </c>
      <c r="J175" s="285">
        <f>$F175*I175</f>
        <v>5625</v>
      </c>
      <c r="K175" s="814">
        <f>J175/1000000</f>
        <v>5.6249999999999998E-3</v>
      </c>
      <c r="L175" s="284">
        <v>435</v>
      </c>
      <c r="M175" s="285">
        <v>435</v>
      </c>
      <c r="N175" s="285">
        <f>L175-M175</f>
        <v>0</v>
      </c>
      <c r="O175" s="285">
        <f>$F175*N175</f>
        <v>0</v>
      </c>
      <c r="P175" s="814">
        <f>O175/1000000</f>
        <v>0</v>
      </c>
      <c r="Q175" s="376"/>
    </row>
    <row r="176" spans="1:17" ht="18">
      <c r="A176" s="758"/>
      <c r="B176" s="298" t="s">
        <v>489</v>
      </c>
      <c r="C176" s="260"/>
      <c r="D176" s="101"/>
      <c r="E176" s="84"/>
      <c r="F176" s="400"/>
      <c r="G176" s="284"/>
      <c r="H176" s="285"/>
      <c r="I176" s="285"/>
      <c r="J176" s="285"/>
      <c r="K176" s="819"/>
      <c r="L176" s="284"/>
      <c r="M176" s="285"/>
      <c r="N176" s="285"/>
      <c r="O176" s="285"/>
      <c r="P176" s="819"/>
      <c r="Q176" s="376"/>
    </row>
    <row r="177" spans="1:17" ht="15">
      <c r="A177" s="758">
        <v>32</v>
      </c>
      <c r="B177" s="977" t="s">
        <v>490</v>
      </c>
      <c r="C177" s="737" t="s">
        <v>491</v>
      </c>
      <c r="D177" s="978" t="s">
        <v>432</v>
      </c>
      <c r="E177" s="798" t="s">
        <v>300</v>
      </c>
      <c r="F177" s="979">
        <v>-600</v>
      </c>
      <c r="G177" s="284">
        <v>0.18</v>
      </c>
      <c r="H177" s="285">
        <v>0.12</v>
      </c>
      <c r="I177" s="285">
        <f>G177-H177</f>
        <v>0.06</v>
      </c>
      <c r="J177" s="285">
        <f>$F177*I177</f>
        <v>-36</v>
      </c>
      <c r="K177" s="814">
        <f>J177/1000000</f>
        <v>-3.6000000000000001E-5</v>
      </c>
      <c r="L177" s="284">
        <v>50.39</v>
      </c>
      <c r="M177" s="285">
        <v>49.3</v>
      </c>
      <c r="N177" s="285">
        <f>L177-M177</f>
        <v>1.0900000000000034</v>
      </c>
      <c r="O177" s="285">
        <f>$F177*N177</f>
        <v>-654.00000000000205</v>
      </c>
      <c r="P177" s="814">
        <f>O177/1000000</f>
        <v>-6.5400000000000202E-4</v>
      </c>
      <c r="Q177" s="376"/>
    </row>
    <row r="178" spans="1:17" ht="16.5">
      <c r="A178" s="271">
        <v>33</v>
      </c>
      <c r="B178" s="977" t="s">
        <v>492</v>
      </c>
      <c r="C178" s="737" t="s">
        <v>488</v>
      </c>
      <c r="D178" s="978" t="s">
        <v>432</v>
      </c>
      <c r="E178" s="798" t="s">
        <v>300</v>
      </c>
      <c r="F178" s="979">
        <v>-3000</v>
      </c>
      <c r="G178" s="284">
        <v>0.69</v>
      </c>
      <c r="H178" s="285">
        <v>0.63</v>
      </c>
      <c r="I178" s="285">
        <f>G178-H178</f>
        <v>5.9999999999999942E-2</v>
      </c>
      <c r="J178" s="285">
        <f>$F178*I178</f>
        <v>-179.99999999999983</v>
      </c>
      <c r="K178" s="814">
        <f>J178/1000000</f>
        <v>-1.7999999999999982E-4</v>
      </c>
      <c r="L178" s="284">
        <v>39.229999999999997</v>
      </c>
      <c r="M178" s="285">
        <v>38.06</v>
      </c>
      <c r="N178" s="285">
        <f>L178-M178</f>
        <v>1.1699999999999946</v>
      </c>
      <c r="O178" s="285">
        <f>$F178*N178</f>
        <v>-3509.9999999999836</v>
      </c>
      <c r="P178" s="814">
        <f>O178/1000000</f>
        <v>-3.5099999999999836E-3</v>
      </c>
      <c r="Q178" s="376"/>
    </row>
    <row r="179" spans="1:17" ht="18" customHeight="1" thickBot="1">
      <c r="A179" s="765"/>
      <c r="B179" s="764"/>
      <c r="C179" s="765"/>
      <c r="D179" s="122"/>
      <c r="E179" s="477"/>
      <c r="F179" s="765"/>
      <c r="G179" s="689"/>
      <c r="H179" s="766"/>
      <c r="I179" s="731"/>
      <c r="J179" s="731"/>
      <c r="K179" s="841"/>
      <c r="L179" s="689"/>
      <c r="M179" s="766"/>
      <c r="N179" s="731"/>
      <c r="O179" s="731"/>
      <c r="P179" s="841"/>
      <c r="Q179" s="767"/>
    </row>
    <row r="180" spans="1:17" s="447" customFormat="1" ht="15" customHeight="1">
      <c r="A180" s="399"/>
      <c r="K180" s="709"/>
      <c r="P180" s="709"/>
    </row>
    <row r="182" spans="1:17" ht="20.25">
      <c r="A182" s="264" t="s">
        <v>270</v>
      </c>
      <c r="K182" s="543">
        <f>SUM(K130:K180)</f>
        <v>2.2147280520000003</v>
      </c>
      <c r="P182" s="543">
        <f>SUM(P130:P180)</f>
        <v>-1.2008747999999988E-2</v>
      </c>
    </row>
    <row r="183" spans="1:17">
      <c r="A183" s="52"/>
      <c r="K183" s="822"/>
      <c r="P183" s="822"/>
    </row>
    <row r="184" spans="1:17">
      <c r="A184" s="52"/>
      <c r="K184" s="822"/>
      <c r="P184" s="822"/>
    </row>
    <row r="185" spans="1:17" ht="18">
      <c r="A185" s="52"/>
      <c r="K185" s="822"/>
      <c r="P185" s="822"/>
      <c r="Q185" s="480" t="str">
        <f>NDPL!$Q$1</f>
        <v>MARCH-2024</v>
      </c>
    </row>
    <row r="186" spans="1:17">
      <c r="A186" s="52"/>
      <c r="K186" s="822"/>
      <c r="P186" s="822"/>
    </row>
    <row r="187" spans="1:17">
      <c r="A187" s="52"/>
      <c r="K187" s="822"/>
      <c r="P187" s="822"/>
    </row>
    <row r="188" spans="1:17">
      <c r="A188" s="52"/>
      <c r="K188" s="822"/>
      <c r="P188" s="822"/>
    </row>
    <row r="189" spans="1:17" ht="13.5" thickBot="1">
      <c r="A189" s="2"/>
      <c r="B189" s="7"/>
      <c r="C189" s="7"/>
      <c r="D189" s="48"/>
      <c r="E189" s="48"/>
      <c r="F189" s="20"/>
      <c r="G189" s="20"/>
      <c r="H189" s="20"/>
      <c r="I189" s="20"/>
      <c r="J189" s="20"/>
      <c r="K189" s="49"/>
    </row>
    <row r="190" spans="1:17" ht="27.75">
      <c r="A190" s="342" t="s">
        <v>175</v>
      </c>
      <c r="B190" s="119"/>
      <c r="C190" s="115"/>
      <c r="D190" s="115"/>
      <c r="E190" s="115"/>
      <c r="F190" s="160"/>
      <c r="G190" s="160"/>
      <c r="H190" s="160"/>
      <c r="I190" s="160"/>
      <c r="J190" s="160"/>
      <c r="K190" s="161"/>
      <c r="L190" s="447"/>
      <c r="M190" s="447"/>
      <c r="N190" s="447"/>
      <c r="O190" s="447"/>
      <c r="P190" s="709"/>
      <c r="Q190" s="448"/>
    </row>
    <row r="191" spans="1:17" ht="24.75" customHeight="1">
      <c r="A191" s="341" t="s">
        <v>272</v>
      </c>
      <c r="B191" s="50"/>
      <c r="C191" s="50"/>
      <c r="D191" s="50"/>
      <c r="E191" s="50"/>
      <c r="F191" s="50"/>
      <c r="G191" s="50"/>
      <c r="H191" s="50"/>
      <c r="I191" s="50"/>
      <c r="J191" s="50"/>
      <c r="K191" s="340">
        <f>K124</f>
        <v>-38.798037292000004</v>
      </c>
      <c r="L191" s="250"/>
      <c r="M191" s="250"/>
      <c r="N191" s="250"/>
      <c r="O191" s="250"/>
      <c r="P191" s="340">
        <f>P124</f>
        <v>-4.4859119299999994</v>
      </c>
      <c r="Q191" s="449"/>
    </row>
    <row r="192" spans="1:17" ht="24.75" customHeight="1">
      <c r="A192" s="341" t="s">
        <v>271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340">
        <f>K182</f>
        <v>2.2147280520000003</v>
      </c>
      <c r="L192" s="250"/>
      <c r="M192" s="250"/>
      <c r="N192" s="250"/>
      <c r="O192" s="250"/>
      <c r="P192" s="340">
        <f>P182</f>
        <v>-1.2008747999999988E-2</v>
      </c>
      <c r="Q192" s="449"/>
    </row>
    <row r="193" spans="1:17" ht="24.75" customHeight="1">
      <c r="A193" s="341" t="s">
        <v>273</v>
      </c>
      <c r="B193" s="50"/>
      <c r="C193" s="50"/>
      <c r="D193" s="50"/>
      <c r="E193" s="50"/>
      <c r="F193" s="50"/>
      <c r="G193" s="50"/>
      <c r="H193" s="50"/>
      <c r="I193" s="50"/>
      <c r="J193" s="50"/>
      <c r="K193" s="340">
        <f>'ROHTAK ROAD'!K43</f>
        <v>-0.45429159599999996</v>
      </c>
      <c r="L193" s="250"/>
      <c r="M193" s="250"/>
      <c r="N193" s="250"/>
      <c r="O193" s="250"/>
      <c r="P193" s="340">
        <f>'ROHTAK ROAD'!P43</f>
        <v>-3.1920830000000004E-2</v>
      </c>
      <c r="Q193" s="449"/>
    </row>
    <row r="194" spans="1:17" ht="24.75" customHeight="1">
      <c r="A194" s="341" t="s">
        <v>274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340">
        <f>-MES!K36</f>
        <v>5.7499999999999999E-4</v>
      </c>
      <c r="L194" s="250"/>
      <c r="M194" s="250"/>
      <c r="N194" s="250"/>
      <c r="O194" s="250"/>
      <c r="P194" s="340">
        <f>-MES!P36</f>
        <v>-6.2175000000000008E-2</v>
      </c>
      <c r="Q194" s="449"/>
    </row>
    <row r="195" spans="1:17" ht="29.25" customHeight="1" thickBot="1">
      <c r="A195" s="343" t="s">
        <v>176</v>
      </c>
      <c r="B195" s="162"/>
      <c r="C195" s="163"/>
      <c r="D195" s="163"/>
      <c r="E195" s="163"/>
      <c r="F195" s="163"/>
      <c r="G195" s="163"/>
      <c r="H195" s="163"/>
      <c r="I195" s="163"/>
      <c r="J195" s="163"/>
      <c r="K195" s="344">
        <f>SUM(K191:K194)</f>
        <v>-37.037025836000005</v>
      </c>
      <c r="L195" s="485"/>
      <c r="M195" s="485"/>
      <c r="N195" s="485"/>
      <c r="O195" s="485"/>
      <c r="P195" s="344">
        <f>SUM(P191:P194)</f>
        <v>-4.5920165079999995</v>
      </c>
      <c r="Q195" s="451"/>
    </row>
    <row r="200" spans="1:17" ht="13.5" thickBot="1"/>
    <row r="201" spans="1:17">
      <c r="A201" s="452"/>
      <c r="B201" s="453"/>
      <c r="C201" s="453"/>
      <c r="D201" s="453"/>
      <c r="E201" s="453"/>
      <c r="F201" s="453"/>
      <c r="G201" s="453"/>
      <c r="H201" s="447"/>
      <c r="I201" s="447"/>
      <c r="J201" s="447"/>
      <c r="K201" s="709"/>
      <c r="L201" s="447"/>
      <c r="M201" s="447"/>
      <c r="N201" s="447"/>
      <c r="O201" s="447"/>
      <c r="P201" s="709"/>
      <c r="Q201" s="448"/>
    </row>
    <row r="202" spans="1:17" ht="26.25">
      <c r="A202" s="486" t="s">
        <v>282</v>
      </c>
      <c r="B202" s="455"/>
      <c r="C202" s="455"/>
      <c r="D202" s="455"/>
      <c r="E202" s="455"/>
      <c r="F202" s="455"/>
      <c r="G202" s="455"/>
      <c r="H202" s="399"/>
      <c r="I202" s="399"/>
      <c r="J202" s="399"/>
      <c r="K202" s="823"/>
      <c r="L202" s="399"/>
      <c r="M202" s="399"/>
      <c r="N202" s="399"/>
      <c r="O202" s="399"/>
      <c r="P202" s="823"/>
      <c r="Q202" s="449"/>
    </row>
    <row r="203" spans="1:17">
      <c r="A203" s="456"/>
      <c r="B203" s="455"/>
      <c r="C203" s="455"/>
      <c r="D203" s="455"/>
      <c r="E203" s="455"/>
      <c r="F203" s="455"/>
      <c r="G203" s="455"/>
      <c r="H203" s="399"/>
      <c r="I203" s="399"/>
      <c r="J203" s="399"/>
      <c r="K203" s="823"/>
      <c r="L203" s="399"/>
      <c r="M203" s="399"/>
      <c r="N203" s="399"/>
      <c r="O203" s="399"/>
      <c r="P203" s="823"/>
      <c r="Q203" s="449"/>
    </row>
    <row r="204" spans="1:17" ht="15.75">
      <c r="A204" s="457"/>
      <c r="B204" s="458"/>
      <c r="C204" s="458"/>
      <c r="D204" s="458"/>
      <c r="E204" s="458"/>
      <c r="F204" s="458"/>
      <c r="G204" s="458"/>
      <c r="H204" s="399"/>
      <c r="I204" s="399"/>
      <c r="J204" s="399"/>
      <c r="K204" s="842" t="s">
        <v>294</v>
      </c>
      <c r="L204" s="399"/>
      <c r="M204" s="399"/>
      <c r="N204" s="399"/>
      <c r="O204" s="399"/>
      <c r="P204" s="842" t="s">
        <v>295</v>
      </c>
      <c r="Q204" s="449"/>
    </row>
    <row r="205" spans="1:17">
      <c r="A205" s="459"/>
      <c r="B205" s="84"/>
      <c r="C205" s="84"/>
      <c r="D205" s="84"/>
      <c r="E205" s="84"/>
      <c r="F205" s="84"/>
      <c r="G205" s="84"/>
      <c r="H205" s="399"/>
      <c r="I205" s="399"/>
      <c r="J205" s="399"/>
      <c r="K205" s="823"/>
      <c r="L205" s="399"/>
      <c r="M205" s="399"/>
      <c r="N205" s="399"/>
      <c r="O205" s="399"/>
      <c r="P205" s="823"/>
      <c r="Q205" s="449"/>
    </row>
    <row r="206" spans="1:17">
      <c r="A206" s="459"/>
      <c r="B206" s="84"/>
      <c r="C206" s="84"/>
      <c r="D206" s="84"/>
      <c r="E206" s="84"/>
      <c r="F206" s="84"/>
      <c r="G206" s="84"/>
      <c r="H206" s="399"/>
      <c r="I206" s="399"/>
      <c r="J206" s="399"/>
      <c r="K206" s="823"/>
      <c r="L206" s="399"/>
      <c r="M206" s="399"/>
      <c r="N206" s="399"/>
      <c r="O206" s="399"/>
      <c r="P206" s="823"/>
      <c r="Q206" s="449"/>
    </row>
    <row r="207" spans="1:17" ht="23.25">
      <c r="A207" s="487" t="s">
        <v>285</v>
      </c>
      <c r="B207" s="461"/>
      <c r="C207" s="461"/>
      <c r="D207" s="462"/>
      <c r="E207" s="462"/>
      <c r="F207" s="463"/>
      <c r="G207" s="462"/>
      <c r="H207" s="399"/>
      <c r="I207" s="399"/>
      <c r="J207" s="399"/>
      <c r="K207" s="488">
        <f>K195</f>
        <v>-37.037025836000005</v>
      </c>
      <c r="L207" s="489" t="s">
        <v>283</v>
      </c>
      <c r="M207" s="490"/>
      <c r="N207" s="490"/>
      <c r="O207" s="490"/>
      <c r="P207" s="488">
        <f>P195</f>
        <v>-4.5920165079999995</v>
      </c>
      <c r="Q207" s="491" t="s">
        <v>283</v>
      </c>
    </row>
    <row r="208" spans="1:17" ht="23.25">
      <c r="A208" s="466"/>
      <c r="B208" s="467"/>
      <c r="C208" s="467"/>
      <c r="D208" s="455"/>
      <c r="E208" s="455"/>
      <c r="F208" s="468"/>
      <c r="G208" s="455"/>
      <c r="H208" s="399"/>
      <c r="I208" s="399"/>
      <c r="J208" s="399"/>
      <c r="K208" s="488"/>
      <c r="L208" s="492"/>
      <c r="M208" s="490"/>
      <c r="N208" s="490"/>
      <c r="O208" s="490"/>
      <c r="P208" s="488"/>
      <c r="Q208" s="493"/>
    </row>
    <row r="209" spans="1:17" ht="23.25">
      <c r="A209" s="494" t="s">
        <v>284</v>
      </c>
      <c r="B209" s="40"/>
      <c r="C209" s="40"/>
      <c r="D209" s="455"/>
      <c r="E209" s="455"/>
      <c r="F209" s="471"/>
      <c r="G209" s="462"/>
      <c r="H209" s="399"/>
      <c r="I209" s="399"/>
      <c r="J209" s="399"/>
      <c r="K209" s="488">
        <f>'STEPPED UP GENCO'!K72</f>
        <v>9.1938665449999988</v>
      </c>
      <c r="L209" s="489" t="s">
        <v>283</v>
      </c>
      <c r="M209" s="490"/>
      <c r="N209" s="490"/>
      <c r="O209" s="490"/>
      <c r="P209" s="488">
        <f>'STEPPED UP GENCO'!P72</f>
        <v>3.0984139999999973E-2</v>
      </c>
      <c r="Q209" s="491" t="s">
        <v>283</v>
      </c>
    </row>
    <row r="210" spans="1:17" ht="15">
      <c r="A210" s="472"/>
      <c r="B210" s="399"/>
      <c r="C210" s="399"/>
      <c r="D210" s="399"/>
      <c r="E210" s="399"/>
      <c r="F210" s="399"/>
      <c r="G210" s="399"/>
      <c r="H210" s="399"/>
      <c r="I210" s="399"/>
      <c r="J210" s="399"/>
      <c r="K210" s="823"/>
      <c r="L210" s="235"/>
      <c r="M210" s="399"/>
      <c r="N210" s="399"/>
      <c r="O210" s="399"/>
      <c r="P210" s="823"/>
      <c r="Q210" s="495"/>
    </row>
    <row r="211" spans="1:17" ht="15">
      <c r="A211" s="472"/>
      <c r="B211" s="399"/>
      <c r="C211" s="399"/>
      <c r="D211" s="399"/>
      <c r="E211" s="399"/>
      <c r="F211" s="399"/>
      <c r="G211" s="399"/>
      <c r="H211" s="399"/>
      <c r="I211" s="399"/>
      <c r="J211" s="399"/>
      <c r="K211" s="823"/>
      <c r="L211" s="235"/>
      <c r="M211" s="399"/>
      <c r="N211" s="399"/>
      <c r="O211" s="399"/>
      <c r="P211" s="823"/>
      <c r="Q211" s="495"/>
    </row>
    <row r="212" spans="1:17" ht="15">
      <c r="A212" s="472"/>
      <c r="B212" s="399"/>
      <c r="C212" s="399"/>
      <c r="D212" s="399"/>
      <c r="E212" s="399"/>
      <c r="F212" s="399"/>
      <c r="G212" s="399"/>
      <c r="H212" s="399"/>
      <c r="I212" s="399"/>
      <c r="J212" s="399"/>
      <c r="K212" s="823"/>
      <c r="L212" s="235"/>
      <c r="M212" s="399"/>
      <c r="N212" s="399"/>
      <c r="O212" s="399"/>
      <c r="P212" s="823"/>
      <c r="Q212" s="495"/>
    </row>
    <row r="213" spans="1:17" ht="24" thickBot="1">
      <c r="A213" s="473"/>
      <c r="B213" s="450"/>
      <c r="C213" s="450"/>
      <c r="D213" s="450"/>
      <c r="E213" s="450"/>
      <c r="F213" s="450"/>
      <c r="G213" s="450"/>
      <c r="H213" s="474"/>
      <c r="I213" s="474"/>
      <c r="J213" s="475" t="s">
        <v>286</v>
      </c>
      <c r="K213" s="769">
        <f>SUM(K207:K212)</f>
        <v>-27.843159291000006</v>
      </c>
      <c r="L213" s="475" t="s">
        <v>283</v>
      </c>
      <c r="M213" s="485"/>
      <c r="N213" s="485"/>
      <c r="O213" s="485"/>
      <c r="P213" s="769">
        <f>SUM(P207:P212)</f>
        <v>-4.5610323679999993</v>
      </c>
      <c r="Q213" s="770" t="s">
        <v>283</v>
      </c>
    </row>
    <row r="214" spans="1:17">
      <c r="A214" s="447"/>
      <c r="B214" s="447"/>
      <c r="C214" s="447"/>
      <c r="D214" s="447"/>
      <c r="E214" s="447"/>
      <c r="F214" s="447"/>
      <c r="G214" s="447"/>
      <c r="H214" s="447"/>
      <c r="I214" s="447"/>
      <c r="J214" s="447"/>
      <c r="K214" s="709"/>
      <c r="L214" s="447"/>
      <c r="M214" s="447"/>
      <c r="N214" s="447"/>
      <c r="O214" s="447"/>
      <c r="P214" s="709"/>
      <c r="Q214" s="447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6" max="16383" man="1"/>
    <brk id="125" max="16" man="1"/>
    <brk id="182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3"/>
  <sheetViews>
    <sheetView zoomScale="85" zoomScaleNormal="85" zoomScaleSheetLayoutView="85" workbookViewId="0">
      <selection activeCell="S20" sqref="S20"/>
    </sheetView>
  </sheetViews>
  <sheetFormatPr defaultRowHeight="12.75"/>
  <cols>
    <col min="1" max="1" width="4.28515625" customWidth="1"/>
    <col min="2" max="2" width="23.5703125" customWidth="1"/>
    <col min="3" max="3" width="12.28515625" style="372" customWidth="1"/>
    <col min="4" max="4" width="8.5703125" style="372" customWidth="1"/>
    <col min="5" max="5" width="12.28515625" style="372" customWidth="1"/>
    <col min="6" max="6" width="10.42578125" style="372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112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2.85546875" style="112" customWidth="1"/>
    <col min="17" max="17" width="18.42578125" customWidth="1"/>
  </cols>
  <sheetData>
    <row r="1" spans="1:18" s="620" customFormat="1" ht="11.25" customHeight="1">
      <c r="A1" s="15" t="s">
        <v>210</v>
      </c>
      <c r="C1" s="82"/>
      <c r="D1" s="82"/>
      <c r="E1" s="82"/>
      <c r="F1" s="82"/>
      <c r="K1" s="851"/>
      <c r="P1" s="851"/>
    </row>
    <row r="2" spans="1:18" s="620" customFormat="1" ht="11.25" customHeight="1">
      <c r="A2" s="2" t="s">
        <v>211</v>
      </c>
      <c r="C2" s="82"/>
      <c r="D2" s="82"/>
      <c r="E2" s="82"/>
      <c r="F2" s="82"/>
      <c r="K2" s="852"/>
      <c r="P2" s="851"/>
      <c r="Q2" s="622" t="str">
        <f>NDPL!$Q$1</f>
        <v>MARCH-2024</v>
      </c>
      <c r="R2" s="622"/>
    </row>
    <row r="3" spans="1:18" s="620" customFormat="1" ht="11.25" customHeight="1">
      <c r="A3" s="82" t="s">
        <v>77</v>
      </c>
      <c r="C3" s="82"/>
      <c r="D3" s="82"/>
      <c r="E3" s="82"/>
      <c r="F3" s="82"/>
      <c r="K3" s="851"/>
      <c r="P3" s="851"/>
    </row>
    <row r="4" spans="1:18" s="620" customFormat="1" ht="11.25" customHeight="1" thickBot="1">
      <c r="A4" s="82" t="s">
        <v>219</v>
      </c>
      <c r="C4" s="82"/>
      <c r="D4" s="82"/>
      <c r="E4" s="82"/>
      <c r="F4" s="82"/>
      <c r="G4" s="106"/>
      <c r="H4" s="106"/>
      <c r="I4" s="621" t="s">
        <v>7</v>
      </c>
      <c r="J4" s="106"/>
      <c r="K4" s="853"/>
      <c r="L4" s="106"/>
      <c r="M4" s="106"/>
      <c r="N4" s="621" t="s">
        <v>348</v>
      </c>
      <c r="O4" s="106"/>
      <c r="P4" s="853"/>
    </row>
    <row r="5" spans="1:18" ht="55.5" customHeight="1" thickTop="1" thickBot="1">
      <c r="A5" s="31" t="s">
        <v>8</v>
      </c>
      <c r="B5" s="28" t="s">
        <v>9</v>
      </c>
      <c r="C5" s="417" t="s">
        <v>1</v>
      </c>
      <c r="D5" s="417" t="s">
        <v>2</v>
      </c>
      <c r="E5" s="417" t="s">
        <v>3</v>
      </c>
      <c r="F5" s="417" t="s">
        <v>10</v>
      </c>
      <c r="G5" s="31" t="str">
        <f>NDPL!G5</f>
        <v>FINAL READING 31/03/2024</v>
      </c>
      <c r="H5" s="29" t="str">
        <f>NDPL!H5</f>
        <v>INTIAL READING 01/03/2024</v>
      </c>
      <c r="I5" s="29" t="s">
        <v>4</v>
      </c>
      <c r="J5" s="29" t="s">
        <v>5</v>
      </c>
      <c r="K5" s="854" t="s">
        <v>6</v>
      </c>
      <c r="L5" s="31" t="str">
        <f>NDPL!G5</f>
        <v>FINAL READING 31/03/2024</v>
      </c>
      <c r="M5" s="29" t="str">
        <f>NDPL!H5</f>
        <v>INTIAL READING 01/03/2024</v>
      </c>
      <c r="N5" s="29" t="s">
        <v>4</v>
      </c>
      <c r="O5" s="29" t="s">
        <v>5</v>
      </c>
      <c r="P5" s="854" t="s">
        <v>6</v>
      </c>
      <c r="Q5" s="150" t="s">
        <v>266</v>
      </c>
    </row>
    <row r="6" spans="1:18" ht="0.75" customHeight="1" thickTop="1" thickBot="1">
      <c r="A6" s="5"/>
      <c r="B6" s="13"/>
      <c r="C6" s="431"/>
      <c r="D6" s="431"/>
      <c r="E6" s="431"/>
      <c r="F6" s="431"/>
      <c r="G6" s="4"/>
      <c r="H6" s="4"/>
      <c r="I6" s="4"/>
      <c r="J6" s="4"/>
      <c r="K6" s="855"/>
      <c r="L6" s="18"/>
      <c r="M6" s="4"/>
      <c r="N6" s="4"/>
      <c r="O6" s="4"/>
      <c r="P6" s="855"/>
    </row>
    <row r="7" spans="1:18" ht="15.95" customHeight="1" thickTop="1">
      <c r="A7" s="299"/>
      <c r="B7" s="300" t="s">
        <v>130</v>
      </c>
      <c r="C7" s="292"/>
      <c r="D7" s="32"/>
      <c r="E7" s="32"/>
      <c r="F7" s="33"/>
      <c r="G7" s="25"/>
      <c r="H7" s="23"/>
      <c r="I7" s="23"/>
      <c r="J7" s="23"/>
      <c r="K7" s="856"/>
      <c r="L7" s="22"/>
      <c r="M7" s="23"/>
      <c r="N7" s="23"/>
      <c r="O7" s="23"/>
      <c r="P7" s="856"/>
      <c r="Q7" s="124"/>
    </row>
    <row r="8" spans="1:18" s="372" customFormat="1" ht="15.95" customHeight="1">
      <c r="A8" s="301">
        <v>1</v>
      </c>
      <c r="B8" s="302" t="s">
        <v>78</v>
      </c>
      <c r="C8" s="305">
        <v>4865110</v>
      </c>
      <c r="D8" s="36" t="s">
        <v>12</v>
      </c>
      <c r="E8" s="37" t="s">
        <v>300</v>
      </c>
      <c r="F8" s="310">
        <v>267</v>
      </c>
      <c r="G8" s="284">
        <v>36443</v>
      </c>
      <c r="H8" s="285">
        <v>36443</v>
      </c>
      <c r="I8" s="234">
        <f t="shared" ref="I8:I13" si="0">G8-H8</f>
        <v>0</v>
      </c>
      <c r="J8" s="234">
        <f t="shared" ref="J8:J13" si="1">$F8*I8</f>
        <v>0</v>
      </c>
      <c r="K8" s="850">
        <f t="shared" ref="K8:K13" si="2">J8/1000000</f>
        <v>0</v>
      </c>
      <c r="L8" s="284">
        <v>976848</v>
      </c>
      <c r="M8" s="285">
        <v>977203</v>
      </c>
      <c r="N8" s="234">
        <f t="shared" ref="N8:N13" si="3">L8-M8</f>
        <v>-355</v>
      </c>
      <c r="O8" s="234">
        <f t="shared" ref="O8:O13" si="4">$F8*N8</f>
        <v>-94785</v>
      </c>
      <c r="P8" s="850">
        <f t="shared" ref="P8:P13" si="5">O8/1000000</f>
        <v>-9.4784999999999994E-2</v>
      </c>
      <c r="Q8" s="384"/>
    </row>
    <row r="9" spans="1:18" s="372" customFormat="1" ht="15.95" customHeight="1">
      <c r="A9" s="301">
        <v>2</v>
      </c>
      <c r="B9" s="302" t="s">
        <v>79</v>
      </c>
      <c r="C9" s="305">
        <v>4865180</v>
      </c>
      <c r="D9" s="36" t="s">
        <v>12</v>
      </c>
      <c r="E9" s="37" t="s">
        <v>300</v>
      </c>
      <c r="F9" s="310">
        <v>4000</v>
      </c>
      <c r="G9" s="284">
        <v>0</v>
      </c>
      <c r="H9" s="285">
        <v>0</v>
      </c>
      <c r="I9" s="234">
        <f>G9-H9</f>
        <v>0</v>
      </c>
      <c r="J9" s="234">
        <f>$F9*I9</f>
        <v>0</v>
      </c>
      <c r="K9" s="850">
        <f>J9/1000000</f>
        <v>0</v>
      </c>
      <c r="L9" s="284">
        <v>998754</v>
      </c>
      <c r="M9" s="285">
        <v>998858</v>
      </c>
      <c r="N9" s="234">
        <f>L9-M9</f>
        <v>-104</v>
      </c>
      <c r="O9" s="234">
        <f>$F9*N9</f>
        <v>-416000</v>
      </c>
      <c r="P9" s="850">
        <f>O9/1000000</f>
        <v>-0.41599999999999998</v>
      </c>
      <c r="Q9" s="384"/>
    </row>
    <row r="10" spans="1:18" s="372" customFormat="1" ht="15.95" customHeight="1">
      <c r="A10" s="301">
        <v>3</v>
      </c>
      <c r="B10" s="302" t="s">
        <v>80</v>
      </c>
      <c r="C10" s="305">
        <v>4865108</v>
      </c>
      <c r="D10" s="36" t="s">
        <v>12</v>
      </c>
      <c r="E10" s="37" t="s">
        <v>300</v>
      </c>
      <c r="F10" s="310">
        <v>133.33000000000001</v>
      </c>
      <c r="G10" s="284">
        <v>24928</v>
      </c>
      <c r="H10" s="285">
        <v>24928</v>
      </c>
      <c r="I10" s="234">
        <f t="shared" si="0"/>
        <v>0</v>
      </c>
      <c r="J10" s="234">
        <f t="shared" si="1"/>
        <v>0</v>
      </c>
      <c r="K10" s="850">
        <f t="shared" si="2"/>
        <v>0</v>
      </c>
      <c r="L10" s="284">
        <v>33653</v>
      </c>
      <c r="M10" s="285">
        <v>33625</v>
      </c>
      <c r="N10" s="234">
        <f t="shared" si="3"/>
        <v>28</v>
      </c>
      <c r="O10" s="234">
        <f t="shared" si="4"/>
        <v>3733.2400000000002</v>
      </c>
      <c r="P10" s="850">
        <f t="shared" si="5"/>
        <v>3.7332400000000001E-3</v>
      </c>
      <c r="Q10" s="376"/>
    </row>
    <row r="11" spans="1:18" s="372" customFormat="1" ht="15.95" customHeight="1">
      <c r="A11" s="301">
        <v>4</v>
      </c>
      <c r="B11" s="302" t="s">
        <v>81</v>
      </c>
      <c r="C11" s="305">
        <v>4864834</v>
      </c>
      <c r="D11" s="36" t="s">
        <v>12</v>
      </c>
      <c r="E11" s="37" t="s">
        <v>300</v>
      </c>
      <c r="F11" s="618">
        <v>1000</v>
      </c>
      <c r="G11" s="284">
        <v>999556</v>
      </c>
      <c r="H11" s="285">
        <v>999556</v>
      </c>
      <c r="I11" s="234">
        <f>G11-H11</f>
        <v>0</v>
      </c>
      <c r="J11" s="234">
        <f t="shared" si="1"/>
        <v>0</v>
      </c>
      <c r="K11" s="850">
        <f t="shared" si="2"/>
        <v>0</v>
      </c>
      <c r="L11" s="284">
        <v>998180</v>
      </c>
      <c r="M11" s="285">
        <v>998190</v>
      </c>
      <c r="N11" s="234">
        <f>L11-M11</f>
        <v>-10</v>
      </c>
      <c r="O11" s="234">
        <f t="shared" si="4"/>
        <v>-10000</v>
      </c>
      <c r="P11" s="850">
        <f t="shared" si="5"/>
        <v>-0.01</v>
      </c>
      <c r="Q11" s="376"/>
    </row>
    <row r="12" spans="1:18" s="372" customFormat="1" ht="15">
      <c r="A12" s="301">
        <v>5</v>
      </c>
      <c r="B12" s="302" t="s">
        <v>82</v>
      </c>
      <c r="C12" s="305">
        <v>4865126</v>
      </c>
      <c r="D12" s="36" t="s">
        <v>12</v>
      </c>
      <c r="E12" s="37" t="s">
        <v>300</v>
      </c>
      <c r="F12" s="618">
        <v>1600</v>
      </c>
      <c r="G12" s="284">
        <v>88</v>
      </c>
      <c r="H12" s="285">
        <v>88</v>
      </c>
      <c r="I12" s="234">
        <f>G12-H12</f>
        <v>0</v>
      </c>
      <c r="J12" s="234">
        <f t="shared" si="1"/>
        <v>0</v>
      </c>
      <c r="K12" s="850">
        <f t="shared" si="2"/>
        <v>0</v>
      </c>
      <c r="L12" s="284">
        <v>999022</v>
      </c>
      <c r="M12" s="285">
        <v>999077</v>
      </c>
      <c r="N12" s="234">
        <f>L12-M12</f>
        <v>-55</v>
      </c>
      <c r="O12" s="234">
        <f t="shared" si="4"/>
        <v>-88000</v>
      </c>
      <c r="P12" s="850">
        <f t="shared" si="5"/>
        <v>-8.7999999999999995E-2</v>
      </c>
      <c r="Q12" s="727"/>
    </row>
    <row r="13" spans="1:18" s="372" customFormat="1" ht="15.95" customHeight="1">
      <c r="A13" s="301">
        <v>6</v>
      </c>
      <c r="B13" s="302" t="s">
        <v>83</v>
      </c>
      <c r="C13" s="305">
        <v>4865104</v>
      </c>
      <c r="D13" s="36" t="s">
        <v>12</v>
      </c>
      <c r="E13" s="37" t="s">
        <v>300</v>
      </c>
      <c r="F13" s="618">
        <v>1333.33</v>
      </c>
      <c r="G13" s="284">
        <v>18398</v>
      </c>
      <c r="H13" s="285">
        <v>18398</v>
      </c>
      <c r="I13" s="234">
        <f t="shared" si="0"/>
        <v>0</v>
      </c>
      <c r="J13" s="234">
        <f t="shared" si="1"/>
        <v>0</v>
      </c>
      <c r="K13" s="850">
        <f t="shared" si="2"/>
        <v>0</v>
      </c>
      <c r="L13" s="284">
        <v>3067</v>
      </c>
      <c r="M13" s="285">
        <v>3135</v>
      </c>
      <c r="N13" s="234">
        <f t="shared" si="3"/>
        <v>-68</v>
      </c>
      <c r="O13" s="234">
        <f t="shared" si="4"/>
        <v>-90666.44</v>
      </c>
      <c r="P13" s="850">
        <f t="shared" si="5"/>
        <v>-9.0666440000000001E-2</v>
      </c>
      <c r="Q13" s="376"/>
    </row>
    <row r="14" spans="1:18" s="372" customFormat="1" ht="15.95" customHeight="1">
      <c r="A14" s="301">
        <v>7</v>
      </c>
      <c r="B14" s="302" t="s">
        <v>84</v>
      </c>
      <c r="C14" s="305">
        <v>4864795</v>
      </c>
      <c r="D14" s="36" t="s">
        <v>12</v>
      </c>
      <c r="E14" s="37" t="s">
        <v>300</v>
      </c>
      <c r="F14" s="618">
        <v>200</v>
      </c>
      <c r="G14" s="284">
        <v>999439</v>
      </c>
      <c r="H14" s="285">
        <v>999439</v>
      </c>
      <c r="I14" s="234">
        <f>G14-H14</f>
        <v>0</v>
      </c>
      <c r="J14" s="234">
        <f>$F14*I14</f>
        <v>0</v>
      </c>
      <c r="K14" s="850">
        <f>J14/1000000</f>
        <v>0</v>
      </c>
      <c r="L14" s="284">
        <v>982733</v>
      </c>
      <c r="M14" s="285">
        <v>984816</v>
      </c>
      <c r="N14" s="234">
        <f>L14-M14</f>
        <v>-2083</v>
      </c>
      <c r="O14" s="234">
        <f>$F14*N14</f>
        <v>-416600</v>
      </c>
      <c r="P14" s="850">
        <f>O14/1000000</f>
        <v>-0.41660000000000003</v>
      </c>
      <c r="Q14" s="384"/>
    </row>
    <row r="15" spans="1:18" s="372" customFormat="1" ht="15.95" customHeight="1">
      <c r="A15" s="301"/>
      <c r="B15" s="302"/>
      <c r="C15" s="399"/>
      <c r="D15" s="399"/>
      <c r="E15" s="399"/>
      <c r="F15" s="538"/>
      <c r="G15" s="284"/>
      <c r="H15" s="399"/>
      <c r="I15" s="399"/>
      <c r="J15" s="399"/>
      <c r="K15" s="823"/>
      <c r="L15" s="284"/>
      <c r="M15" s="399"/>
      <c r="N15" s="399"/>
      <c r="O15" s="399"/>
      <c r="P15" s="823"/>
      <c r="Q15" s="771"/>
    </row>
    <row r="16" spans="1:18" s="372" customFormat="1" ht="15.95" customHeight="1">
      <c r="A16" s="301"/>
      <c r="B16" s="304" t="s">
        <v>11</v>
      </c>
      <c r="C16" s="305"/>
      <c r="D16" s="36"/>
      <c r="E16" s="36"/>
      <c r="F16" s="310"/>
      <c r="G16" s="284"/>
      <c r="H16" s="285"/>
      <c r="I16" s="234"/>
      <c r="J16" s="234"/>
      <c r="K16" s="850"/>
      <c r="L16" s="284"/>
      <c r="M16" s="285"/>
      <c r="N16" s="234"/>
      <c r="O16" s="234"/>
      <c r="P16" s="850"/>
      <c r="Q16" s="376"/>
    </row>
    <row r="17" spans="1:17" s="372" customFormat="1" ht="15.75" customHeight="1">
      <c r="A17" s="301">
        <v>8</v>
      </c>
      <c r="B17" s="302" t="s">
        <v>321</v>
      </c>
      <c r="C17" s="305">
        <v>4865103</v>
      </c>
      <c r="D17" s="36" t="s">
        <v>12</v>
      </c>
      <c r="E17" s="37" t="s">
        <v>300</v>
      </c>
      <c r="F17" s="310">
        <v>1333.33</v>
      </c>
      <c r="G17" s="284">
        <v>999794</v>
      </c>
      <c r="H17" s="285">
        <v>999855</v>
      </c>
      <c r="I17" s="234">
        <f>G17-H17</f>
        <v>-61</v>
      </c>
      <c r="J17" s="234">
        <f>$F17*I17</f>
        <v>-81333.12999999999</v>
      </c>
      <c r="K17" s="850">
        <f>J17/1000000</f>
        <v>-8.133312999999999E-2</v>
      </c>
      <c r="L17" s="284">
        <v>999998</v>
      </c>
      <c r="M17" s="285">
        <v>999998</v>
      </c>
      <c r="N17" s="234">
        <f>L17-M17</f>
        <v>0</v>
      </c>
      <c r="O17" s="234">
        <f>$F17*N17</f>
        <v>0</v>
      </c>
      <c r="P17" s="850">
        <f>O17/1000000</f>
        <v>0</v>
      </c>
      <c r="Q17" s="586"/>
    </row>
    <row r="18" spans="1:17" s="372" customFormat="1" ht="15.95" customHeight="1">
      <c r="A18" s="301">
        <v>9</v>
      </c>
      <c r="B18" s="302" t="s">
        <v>85</v>
      </c>
      <c r="C18" s="305">
        <v>4864897</v>
      </c>
      <c r="D18" s="36" t="s">
        <v>12</v>
      </c>
      <c r="E18" s="37" t="s">
        <v>300</v>
      </c>
      <c r="F18" s="310">
        <v>500</v>
      </c>
      <c r="G18" s="284">
        <v>981907</v>
      </c>
      <c r="H18" s="285">
        <v>982051</v>
      </c>
      <c r="I18" s="234">
        <f t="shared" ref="I18:I27" si="6">G18-H18</f>
        <v>-144</v>
      </c>
      <c r="J18" s="234">
        <f t="shared" ref="J18:J27" si="7">$F18*I18</f>
        <v>-72000</v>
      </c>
      <c r="K18" s="850">
        <f t="shared" ref="K18:K27" si="8">J18/1000000</f>
        <v>-7.1999999999999995E-2</v>
      </c>
      <c r="L18" s="284">
        <v>545</v>
      </c>
      <c r="M18" s="285">
        <v>546</v>
      </c>
      <c r="N18" s="234">
        <f t="shared" ref="N18:N27" si="9">L18-M18</f>
        <v>-1</v>
      </c>
      <c r="O18" s="234">
        <f t="shared" ref="O18:O27" si="10">$F18*N18</f>
        <v>-500</v>
      </c>
      <c r="P18" s="850">
        <f t="shared" ref="P18:P27" si="11">O18/1000000</f>
        <v>-5.0000000000000001E-4</v>
      </c>
      <c r="Q18" s="376"/>
    </row>
    <row r="19" spans="1:17" s="372" customFormat="1" ht="15.95" customHeight="1">
      <c r="A19" s="301">
        <v>10</v>
      </c>
      <c r="B19" s="302" t="s">
        <v>115</v>
      </c>
      <c r="C19" s="305">
        <v>4864849</v>
      </c>
      <c r="D19" s="36" t="s">
        <v>12</v>
      </c>
      <c r="E19" s="37" t="s">
        <v>300</v>
      </c>
      <c r="F19" s="310">
        <v>1000</v>
      </c>
      <c r="G19" s="284">
        <v>996964</v>
      </c>
      <c r="H19" s="285">
        <v>997023</v>
      </c>
      <c r="I19" s="234">
        <f t="shared" si="6"/>
        <v>-59</v>
      </c>
      <c r="J19" s="234">
        <f t="shared" si="7"/>
        <v>-59000</v>
      </c>
      <c r="K19" s="850">
        <f t="shared" si="8"/>
        <v>-5.8999999999999997E-2</v>
      </c>
      <c r="L19" s="284">
        <v>999765</v>
      </c>
      <c r="M19" s="285">
        <v>999765</v>
      </c>
      <c r="N19" s="234">
        <f t="shared" si="9"/>
        <v>0</v>
      </c>
      <c r="O19" s="234">
        <f t="shared" si="10"/>
        <v>0</v>
      </c>
      <c r="P19" s="850">
        <f t="shared" si="11"/>
        <v>0</v>
      </c>
      <c r="Q19" s="376"/>
    </row>
    <row r="20" spans="1:17" s="372" customFormat="1" ht="15.95" customHeight="1">
      <c r="A20" s="301">
        <v>11</v>
      </c>
      <c r="B20" s="302" t="s">
        <v>86</v>
      </c>
      <c r="C20" s="305">
        <v>4864833</v>
      </c>
      <c r="D20" s="36" t="s">
        <v>12</v>
      </c>
      <c r="E20" s="37" t="s">
        <v>300</v>
      </c>
      <c r="F20" s="310">
        <v>1000</v>
      </c>
      <c r="G20" s="284">
        <v>982183</v>
      </c>
      <c r="H20" s="285">
        <v>982277</v>
      </c>
      <c r="I20" s="234">
        <f t="shared" si="6"/>
        <v>-94</v>
      </c>
      <c r="J20" s="234">
        <f t="shared" si="7"/>
        <v>-94000</v>
      </c>
      <c r="K20" s="850">
        <f t="shared" si="8"/>
        <v>-9.4E-2</v>
      </c>
      <c r="L20" s="284">
        <v>1003</v>
      </c>
      <c r="M20" s="285">
        <v>1003</v>
      </c>
      <c r="N20" s="234">
        <f t="shared" si="9"/>
        <v>0</v>
      </c>
      <c r="O20" s="234">
        <f t="shared" si="10"/>
        <v>0</v>
      </c>
      <c r="P20" s="850">
        <f t="shared" si="11"/>
        <v>0</v>
      </c>
      <c r="Q20" s="376"/>
    </row>
    <row r="21" spans="1:17" s="372" customFormat="1" ht="15.95" customHeight="1">
      <c r="A21" s="301">
        <v>12</v>
      </c>
      <c r="B21" s="302" t="s">
        <v>87</v>
      </c>
      <c r="C21" s="305">
        <v>4865120</v>
      </c>
      <c r="D21" s="36" t="s">
        <v>12</v>
      </c>
      <c r="E21" s="37" t="s">
        <v>300</v>
      </c>
      <c r="F21" s="618">
        <v>1333.33</v>
      </c>
      <c r="G21" s="284">
        <v>999954</v>
      </c>
      <c r="H21" s="285">
        <v>999954</v>
      </c>
      <c r="I21" s="234">
        <f>G21-H21</f>
        <v>0</v>
      </c>
      <c r="J21" s="234">
        <f t="shared" si="7"/>
        <v>0</v>
      </c>
      <c r="K21" s="850">
        <f t="shared" si="8"/>
        <v>0</v>
      </c>
      <c r="L21" s="284">
        <v>3177</v>
      </c>
      <c r="M21" s="285">
        <v>3186</v>
      </c>
      <c r="N21" s="234">
        <f>L21-M21</f>
        <v>-9</v>
      </c>
      <c r="O21" s="234">
        <f t="shared" si="10"/>
        <v>-11999.97</v>
      </c>
      <c r="P21" s="850">
        <f t="shared" si="11"/>
        <v>-1.1999969999999999E-2</v>
      </c>
      <c r="Q21" s="384"/>
    </row>
    <row r="22" spans="1:17" s="372" customFormat="1" ht="15.95" customHeight="1">
      <c r="A22" s="301">
        <v>13</v>
      </c>
      <c r="B22" s="274" t="s">
        <v>88</v>
      </c>
      <c r="C22" s="305">
        <v>4864889</v>
      </c>
      <c r="D22" s="39" t="s">
        <v>12</v>
      </c>
      <c r="E22" s="37" t="s">
        <v>300</v>
      </c>
      <c r="F22" s="310">
        <v>1000</v>
      </c>
      <c r="G22" s="284">
        <v>993233</v>
      </c>
      <c r="H22" s="285">
        <v>993288</v>
      </c>
      <c r="I22" s="234">
        <f t="shared" si="6"/>
        <v>-55</v>
      </c>
      <c r="J22" s="234">
        <f t="shared" si="7"/>
        <v>-55000</v>
      </c>
      <c r="K22" s="850">
        <f t="shared" si="8"/>
        <v>-5.5E-2</v>
      </c>
      <c r="L22" s="284">
        <v>994526</v>
      </c>
      <c r="M22" s="285">
        <v>994526</v>
      </c>
      <c r="N22" s="234">
        <f t="shared" si="9"/>
        <v>0</v>
      </c>
      <c r="O22" s="234">
        <f t="shared" si="10"/>
        <v>0</v>
      </c>
      <c r="P22" s="850">
        <f t="shared" si="11"/>
        <v>0</v>
      </c>
      <c r="Q22" s="376"/>
    </row>
    <row r="23" spans="1:17" s="372" customFormat="1" ht="15.95" customHeight="1">
      <c r="A23" s="301">
        <v>14</v>
      </c>
      <c r="B23" s="302" t="s">
        <v>89</v>
      </c>
      <c r="C23" s="305">
        <v>4864859</v>
      </c>
      <c r="D23" s="36" t="s">
        <v>12</v>
      </c>
      <c r="E23" s="37" t="s">
        <v>300</v>
      </c>
      <c r="F23" s="310">
        <v>1000</v>
      </c>
      <c r="G23" s="284">
        <v>992485</v>
      </c>
      <c r="H23" s="285">
        <v>992490</v>
      </c>
      <c r="I23" s="234">
        <f t="shared" si="6"/>
        <v>-5</v>
      </c>
      <c r="J23" s="234">
        <f t="shared" si="7"/>
        <v>-5000</v>
      </c>
      <c r="K23" s="850">
        <f t="shared" si="8"/>
        <v>-5.0000000000000001E-3</v>
      </c>
      <c r="L23" s="284">
        <v>999585</v>
      </c>
      <c r="M23" s="285">
        <v>999587</v>
      </c>
      <c r="N23" s="234">
        <f t="shared" si="9"/>
        <v>-2</v>
      </c>
      <c r="O23" s="234">
        <f t="shared" si="10"/>
        <v>-2000</v>
      </c>
      <c r="P23" s="850">
        <f t="shared" si="11"/>
        <v>-2E-3</v>
      </c>
      <c r="Q23" s="376"/>
    </row>
    <row r="24" spans="1:17" s="372" customFormat="1" ht="15.95" customHeight="1">
      <c r="A24" s="301">
        <v>15</v>
      </c>
      <c r="B24" s="302" t="s">
        <v>90</v>
      </c>
      <c r="C24" s="305">
        <v>4864895</v>
      </c>
      <c r="D24" s="36" t="s">
        <v>12</v>
      </c>
      <c r="E24" s="37" t="s">
        <v>300</v>
      </c>
      <c r="F24" s="310">
        <v>800</v>
      </c>
      <c r="G24" s="284">
        <v>994300</v>
      </c>
      <c r="H24" s="285">
        <v>994315</v>
      </c>
      <c r="I24" s="234">
        <f t="shared" si="6"/>
        <v>-15</v>
      </c>
      <c r="J24" s="234">
        <f t="shared" si="7"/>
        <v>-12000</v>
      </c>
      <c r="K24" s="850">
        <f t="shared" si="8"/>
        <v>-1.2E-2</v>
      </c>
      <c r="L24" s="284">
        <v>6682</v>
      </c>
      <c r="M24" s="285">
        <v>6682</v>
      </c>
      <c r="N24" s="234">
        <f t="shared" si="9"/>
        <v>0</v>
      </c>
      <c r="O24" s="234">
        <f t="shared" si="10"/>
        <v>0</v>
      </c>
      <c r="P24" s="850">
        <f t="shared" si="11"/>
        <v>0</v>
      </c>
      <c r="Q24" s="376"/>
    </row>
    <row r="25" spans="1:17" s="372" customFormat="1" ht="15.95" customHeight="1">
      <c r="A25" s="301">
        <v>16</v>
      </c>
      <c r="B25" s="302" t="s">
        <v>91</v>
      </c>
      <c r="C25" s="305">
        <v>4864826</v>
      </c>
      <c r="D25" s="36" t="s">
        <v>12</v>
      </c>
      <c r="E25" s="37" t="s">
        <v>300</v>
      </c>
      <c r="F25" s="310">
        <v>133.33000000000001</v>
      </c>
      <c r="G25" s="284">
        <v>14129</v>
      </c>
      <c r="H25" s="285">
        <v>14679</v>
      </c>
      <c r="I25" s="234">
        <f t="shared" si="6"/>
        <v>-550</v>
      </c>
      <c r="J25" s="234">
        <f t="shared" si="7"/>
        <v>-73331.5</v>
      </c>
      <c r="K25" s="850">
        <f t="shared" si="8"/>
        <v>-7.3331499999999994E-2</v>
      </c>
      <c r="L25" s="284">
        <v>8685</v>
      </c>
      <c r="M25" s="285">
        <v>8685</v>
      </c>
      <c r="N25" s="234">
        <f t="shared" si="9"/>
        <v>0</v>
      </c>
      <c r="O25" s="234">
        <f t="shared" si="10"/>
        <v>0</v>
      </c>
      <c r="P25" s="850">
        <f t="shared" si="11"/>
        <v>0</v>
      </c>
      <c r="Q25" s="376"/>
    </row>
    <row r="26" spans="1:17" s="372" customFormat="1" ht="15.95" customHeight="1">
      <c r="A26" s="301">
        <v>17</v>
      </c>
      <c r="B26" s="302" t="s">
        <v>113</v>
      </c>
      <c r="C26" s="305">
        <v>4865143</v>
      </c>
      <c r="D26" s="36" t="s">
        <v>12</v>
      </c>
      <c r="E26" s="37" t="s">
        <v>300</v>
      </c>
      <c r="F26" s="310">
        <v>1000</v>
      </c>
      <c r="G26" s="284">
        <v>25</v>
      </c>
      <c r="H26" s="285">
        <v>25</v>
      </c>
      <c r="I26" s="234">
        <f t="shared" si="6"/>
        <v>0</v>
      </c>
      <c r="J26" s="234">
        <f t="shared" si="7"/>
        <v>0</v>
      </c>
      <c r="K26" s="850">
        <f t="shared" si="8"/>
        <v>0</v>
      </c>
      <c r="L26" s="284">
        <v>999857</v>
      </c>
      <c r="M26" s="285">
        <v>999857</v>
      </c>
      <c r="N26" s="234">
        <f t="shared" si="9"/>
        <v>0</v>
      </c>
      <c r="O26" s="234">
        <f t="shared" si="10"/>
        <v>0</v>
      </c>
      <c r="P26" s="850">
        <f t="shared" si="11"/>
        <v>0</v>
      </c>
      <c r="Q26" s="376"/>
    </row>
    <row r="27" spans="1:17" s="372" customFormat="1" ht="15.95" customHeight="1">
      <c r="A27" s="301">
        <v>18</v>
      </c>
      <c r="B27" s="302" t="s">
        <v>114</v>
      </c>
      <c r="C27" s="305">
        <v>4864883</v>
      </c>
      <c r="D27" s="36" t="s">
        <v>12</v>
      </c>
      <c r="E27" s="37" t="s">
        <v>300</v>
      </c>
      <c r="F27" s="310">
        <v>1000</v>
      </c>
      <c r="G27" s="284">
        <v>148</v>
      </c>
      <c r="H27" s="285">
        <v>179</v>
      </c>
      <c r="I27" s="234">
        <f t="shared" si="6"/>
        <v>-31</v>
      </c>
      <c r="J27" s="234">
        <f t="shared" si="7"/>
        <v>-31000</v>
      </c>
      <c r="K27" s="850">
        <f t="shared" si="8"/>
        <v>-3.1E-2</v>
      </c>
      <c r="L27" s="284">
        <v>16394</v>
      </c>
      <c r="M27" s="285">
        <v>16394</v>
      </c>
      <c r="N27" s="234">
        <f t="shared" si="9"/>
        <v>0</v>
      </c>
      <c r="O27" s="234">
        <f t="shared" si="10"/>
        <v>0</v>
      </c>
      <c r="P27" s="850">
        <f t="shared" si="11"/>
        <v>0</v>
      </c>
      <c r="Q27" s="376"/>
    </row>
    <row r="28" spans="1:17" s="372" customFormat="1" ht="15.95" customHeight="1">
      <c r="A28" s="301"/>
      <c r="B28" s="304" t="s">
        <v>92</v>
      </c>
      <c r="C28" s="305"/>
      <c r="D28" s="36"/>
      <c r="E28" s="36"/>
      <c r="F28" s="310"/>
      <c r="G28" s="284"/>
      <c r="H28" s="285"/>
      <c r="I28" s="400"/>
      <c r="J28" s="400"/>
      <c r="K28" s="857"/>
      <c r="L28" s="284"/>
      <c r="M28" s="285"/>
      <c r="N28" s="400"/>
      <c r="O28" s="400"/>
      <c r="P28" s="857"/>
      <c r="Q28" s="376"/>
    </row>
    <row r="29" spans="1:17" s="372" customFormat="1" ht="15.95" customHeight="1">
      <c r="A29" s="301">
        <v>19</v>
      </c>
      <c r="B29" s="302" t="s">
        <v>93</v>
      </c>
      <c r="C29" s="305">
        <v>4864954</v>
      </c>
      <c r="D29" s="36" t="s">
        <v>12</v>
      </c>
      <c r="E29" s="37" t="s">
        <v>300</v>
      </c>
      <c r="F29" s="310">
        <v>1250</v>
      </c>
      <c r="G29" s="284">
        <v>932980</v>
      </c>
      <c r="H29" s="285">
        <v>934929</v>
      </c>
      <c r="I29" s="234">
        <f>G29-H29</f>
        <v>-1949</v>
      </c>
      <c r="J29" s="234">
        <f>$F29*I29</f>
        <v>-2436250</v>
      </c>
      <c r="K29" s="850">
        <f>J29/1000000</f>
        <v>-2.4362499999999998</v>
      </c>
      <c r="L29" s="284">
        <v>947108</v>
      </c>
      <c r="M29" s="285">
        <v>947108</v>
      </c>
      <c r="N29" s="234">
        <f>L29-M29</f>
        <v>0</v>
      </c>
      <c r="O29" s="234">
        <f>$F29*N29</f>
        <v>0</v>
      </c>
      <c r="P29" s="850">
        <f>O29/1000000</f>
        <v>0</v>
      </c>
      <c r="Q29" s="376"/>
    </row>
    <row r="30" spans="1:17" s="372" customFormat="1" ht="15.95" customHeight="1">
      <c r="A30" s="301">
        <v>20</v>
      </c>
      <c r="B30" s="302" t="s">
        <v>94</v>
      </c>
      <c r="C30" s="305">
        <v>4865030</v>
      </c>
      <c r="D30" s="36" t="s">
        <v>12</v>
      </c>
      <c r="E30" s="37" t="s">
        <v>300</v>
      </c>
      <c r="F30" s="310">
        <v>1000</v>
      </c>
      <c r="G30" s="284">
        <v>901906</v>
      </c>
      <c r="H30" s="285">
        <v>906056</v>
      </c>
      <c r="I30" s="234">
        <f>G30-H30</f>
        <v>-4150</v>
      </c>
      <c r="J30" s="234">
        <f>$F30*I30</f>
        <v>-4150000</v>
      </c>
      <c r="K30" s="850">
        <f>J30/1000000</f>
        <v>-4.1500000000000004</v>
      </c>
      <c r="L30" s="284">
        <v>933434</v>
      </c>
      <c r="M30" s="285">
        <v>933434</v>
      </c>
      <c r="N30" s="234">
        <f>L30-M30</f>
        <v>0</v>
      </c>
      <c r="O30" s="234">
        <f>$F30*N30</f>
        <v>0</v>
      </c>
      <c r="P30" s="850">
        <f>O30/1000000</f>
        <v>0</v>
      </c>
      <c r="Q30" s="376"/>
    </row>
    <row r="31" spans="1:17" s="372" customFormat="1" ht="15.95" customHeight="1">
      <c r="A31" s="301">
        <v>21</v>
      </c>
      <c r="B31" s="302" t="s">
        <v>319</v>
      </c>
      <c r="C31" s="305">
        <v>4865027</v>
      </c>
      <c r="D31" s="36" t="s">
        <v>12</v>
      </c>
      <c r="E31" s="37" t="s">
        <v>300</v>
      </c>
      <c r="F31" s="310">
        <v>1000</v>
      </c>
      <c r="G31" s="284">
        <v>998363</v>
      </c>
      <c r="H31" s="285">
        <v>999419</v>
      </c>
      <c r="I31" s="234">
        <f>G31-H31</f>
        <v>-1056</v>
      </c>
      <c r="J31" s="234">
        <f>$F31*I31</f>
        <v>-1056000</v>
      </c>
      <c r="K31" s="850">
        <f>J31/1000000</f>
        <v>-1.056</v>
      </c>
      <c r="L31" s="284">
        <v>999959</v>
      </c>
      <c r="M31" s="285">
        <v>999959</v>
      </c>
      <c r="N31" s="234">
        <f>L31-M31</f>
        <v>0</v>
      </c>
      <c r="O31" s="234">
        <f>$F31*N31</f>
        <v>0</v>
      </c>
      <c r="P31" s="850">
        <f>O31/1000000</f>
        <v>0</v>
      </c>
      <c r="Q31" s="376"/>
    </row>
    <row r="32" spans="1:17" s="372" customFormat="1" ht="15.95" customHeight="1">
      <c r="A32" s="301"/>
      <c r="B32" s="304" t="s">
        <v>30</v>
      </c>
      <c r="C32" s="305"/>
      <c r="D32" s="36"/>
      <c r="E32" s="36"/>
      <c r="F32" s="310"/>
      <c r="G32" s="284"/>
      <c r="H32" s="285"/>
      <c r="I32" s="234"/>
      <c r="J32" s="234"/>
      <c r="K32" s="857">
        <f>SUM(K29:K31)</f>
        <v>-7.6422499999999998</v>
      </c>
      <c r="L32" s="284"/>
      <c r="M32" s="285"/>
      <c r="N32" s="234"/>
      <c r="O32" s="234"/>
      <c r="P32" s="857">
        <f>SUM(P29:P31)</f>
        <v>0</v>
      </c>
      <c r="Q32" s="376"/>
    </row>
    <row r="33" spans="1:17" s="372" customFormat="1" ht="15.95" customHeight="1">
      <c r="A33" s="301">
        <v>22</v>
      </c>
      <c r="B33" s="302" t="s">
        <v>95</v>
      </c>
      <c r="C33" s="305">
        <v>4902505</v>
      </c>
      <c r="D33" s="36" t="s">
        <v>12</v>
      </c>
      <c r="E33" s="37" t="s">
        <v>300</v>
      </c>
      <c r="F33" s="310">
        <v>-1000</v>
      </c>
      <c r="G33" s="284">
        <v>999993</v>
      </c>
      <c r="H33" s="285">
        <v>999993</v>
      </c>
      <c r="I33" s="234">
        <f>G33-H33</f>
        <v>0</v>
      </c>
      <c r="J33" s="234">
        <f>$F33*I33</f>
        <v>0</v>
      </c>
      <c r="K33" s="850">
        <f>J33/1000000</f>
        <v>0</v>
      </c>
      <c r="L33" s="284">
        <v>999979</v>
      </c>
      <c r="M33" s="285">
        <v>999962</v>
      </c>
      <c r="N33" s="234">
        <f>L33-M33</f>
        <v>17</v>
      </c>
      <c r="O33" s="234">
        <f>$F33*N33</f>
        <v>-17000</v>
      </c>
      <c r="P33" s="850">
        <f>O33/1000000</f>
        <v>-1.7000000000000001E-2</v>
      </c>
      <c r="Q33" s="384"/>
    </row>
    <row r="34" spans="1:17" s="372" customFormat="1" ht="15.95" customHeight="1">
      <c r="A34" s="301">
        <v>23</v>
      </c>
      <c r="B34" s="302" t="s">
        <v>96</v>
      </c>
      <c r="C34" s="305">
        <v>5128436</v>
      </c>
      <c r="D34" s="36" t="s">
        <v>12</v>
      </c>
      <c r="E34" s="37" t="s">
        <v>300</v>
      </c>
      <c r="F34" s="310">
        <v>-1000</v>
      </c>
      <c r="G34" s="284">
        <v>782</v>
      </c>
      <c r="H34" s="285">
        <v>655</v>
      </c>
      <c r="I34" s="234">
        <f>G34-H34</f>
        <v>127</v>
      </c>
      <c r="J34" s="234">
        <f>$F34*I34</f>
        <v>-127000</v>
      </c>
      <c r="K34" s="850">
        <f>J34/1000000</f>
        <v>-0.127</v>
      </c>
      <c r="L34" s="284">
        <v>21</v>
      </c>
      <c r="M34" s="285">
        <v>21</v>
      </c>
      <c r="N34" s="234">
        <f>L34-M34</f>
        <v>0</v>
      </c>
      <c r="O34" s="234">
        <f>$F34*N34</f>
        <v>0</v>
      </c>
      <c r="P34" s="850">
        <f>O34/1000000</f>
        <v>0</v>
      </c>
      <c r="Q34" s="384"/>
    </row>
    <row r="35" spans="1:17" s="372" customFormat="1" ht="15.95" customHeight="1">
      <c r="A35" s="301">
        <v>24</v>
      </c>
      <c r="B35" s="609" t="s">
        <v>132</v>
      </c>
      <c r="C35" s="305">
        <v>4902585</v>
      </c>
      <c r="D35" s="36" t="s">
        <v>12</v>
      </c>
      <c r="E35" s="37" t="s">
        <v>300</v>
      </c>
      <c r="F35" s="310">
        <v>400</v>
      </c>
      <c r="G35" s="284">
        <v>999998</v>
      </c>
      <c r="H35" s="285">
        <v>999998</v>
      </c>
      <c r="I35" s="234">
        <f>G35-H35</f>
        <v>0</v>
      </c>
      <c r="J35" s="234">
        <f>$F35*I35</f>
        <v>0</v>
      </c>
      <c r="K35" s="850">
        <f>J35/1000000</f>
        <v>0</v>
      </c>
      <c r="L35" s="284">
        <v>3</v>
      </c>
      <c r="M35" s="285">
        <v>3</v>
      </c>
      <c r="N35" s="234">
        <f>L35-M35</f>
        <v>0</v>
      </c>
      <c r="O35" s="234">
        <f>$F35*N35</f>
        <v>0</v>
      </c>
      <c r="P35" s="850">
        <f>O35/1000000</f>
        <v>0</v>
      </c>
      <c r="Q35" s="384"/>
    </row>
    <row r="36" spans="1:17" s="372" customFormat="1" ht="15.95" customHeight="1">
      <c r="A36" s="301"/>
      <c r="B36" s="304" t="s">
        <v>25</v>
      </c>
      <c r="C36" s="305"/>
      <c r="D36" s="36"/>
      <c r="E36" s="36"/>
      <c r="F36" s="310"/>
      <c r="G36" s="284"/>
      <c r="H36" s="285"/>
      <c r="I36" s="234"/>
      <c r="J36" s="234"/>
      <c r="K36" s="850"/>
      <c r="L36" s="284"/>
      <c r="M36" s="285"/>
      <c r="N36" s="234"/>
      <c r="O36" s="234"/>
      <c r="P36" s="850"/>
      <c r="Q36" s="376"/>
    </row>
    <row r="37" spans="1:17" s="372" customFormat="1" ht="15">
      <c r="A37" s="301">
        <v>25</v>
      </c>
      <c r="B37" s="274" t="s">
        <v>43</v>
      </c>
      <c r="C37" s="305">
        <v>4864854</v>
      </c>
      <c r="D37" s="39" t="s">
        <v>12</v>
      </c>
      <c r="E37" s="37" t="s">
        <v>300</v>
      </c>
      <c r="F37" s="310">
        <v>1000</v>
      </c>
      <c r="G37" s="284">
        <v>998863</v>
      </c>
      <c r="H37" s="285">
        <v>998865</v>
      </c>
      <c r="I37" s="234">
        <f>G37-H37</f>
        <v>-2</v>
      </c>
      <c r="J37" s="234">
        <f>$F37*I37</f>
        <v>-2000</v>
      </c>
      <c r="K37" s="850">
        <f>J37/1000000</f>
        <v>-2E-3</v>
      </c>
      <c r="L37" s="284">
        <v>11152</v>
      </c>
      <c r="M37" s="285">
        <v>11197</v>
      </c>
      <c r="N37" s="234">
        <f>L37-M37</f>
        <v>-45</v>
      </c>
      <c r="O37" s="234">
        <f>$F37*N37</f>
        <v>-45000</v>
      </c>
      <c r="P37" s="850">
        <f>O37/1000000</f>
        <v>-4.4999999999999998E-2</v>
      </c>
      <c r="Q37" s="396"/>
    </row>
    <row r="38" spans="1:17" s="372" customFormat="1" ht="15.95" customHeight="1">
      <c r="A38" s="301"/>
      <c r="B38" s="304" t="s">
        <v>97</v>
      </c>
      <c r="C38" s="305"/>
      <c r="D38" s="36"/>
      <c r="E38" s="36"/>
      <c r="F38" s="310"/>
      <c r="G38" s="284"/>
      <c r="H38" s="285"/>
      <c r="I38" s="234"/>
      <c r="J38" s="234"/>
      <c r="K38" s="850"/>
      <c r="L38" s="284"/>
      <c r="M38" s="285"/>
      <c r="N38" s="234"/>
      <c r="O38" s="234"/>
      <c r="P38" s="850"/>
      <c r="Q38" s="376"/>
    </row>
    <row r="39" spans="1:17" s="372" customFormat="1" ht="17.25" customHeight="1">
      <c r="A39" s="301">
        <v>26</v>
      </c>
      <c r="B39" s="302" t="s">
        <v>98</v>
      </c>
      <c r="C39" s="305">
        <v>4864970</v>
      </c>
      <c r="D39" s="36" t="s">
        <v>12</v>
      </c>
      <c r="E39" s="37" t="s">
        <v>300</v>
      </c>
      <c r="F39" s="310">
        <v>-1000</v>
      </c>
      <c r="G39" s="284">
        <v>24584</v>
      </c>
      <c r="H39" s="285">
        <v>19643</v>
      </c>
      <c r="I39" s="234">
        <f>G39-H39</f>
        <v>4941</v>
      </c>
      <c r="J39" s="234">
        <f>$F39*I39</f>
        <v>-4941000</v>
      </c>
      <c r="K39" s="850">
        <f>J39/1000000</f>
        <v>-4.9409999999999998</v>
      </c>
      <c r="L39" s="284">
        <v>2295</v>
      </c>
      <c r="M39" s="285">
        <v>2295</v>
      </c>
      <c r="N39" s="234">
        <f>L39-M39</f>
        <v>0</v>
      </c>
      <c r="O39" s="234">
        <f>$F39*N39</f>
        <v>0</v>
      </c>
      <c r="P39" s="850">
        <f>O39/1000000</f>
        <v>0</v>
      </c>
      <c r="Q39" s="376"/>
    </row>
    <row r="40" spans="1:17" s="372" customFormat="1" ht="15.95" customHeight="1">
      <c r="A40" s="301">
        <v>27</v>
      </c>
      <c r="B40" s="302" t="s">
        <v>99</v>
      </c>
      <c r="C40" s="305" t="s">
        <v>496</v>
      </c>
      <c r="D40" s="290" t="s">
        <v>438</v>
      </c>
      <c r="E40" s="379" t="s">
        <v>300</v>
      </c>
      <c r="F40" s="618">
        <v>-0.5</v>
      </c>
      <c r="G40" s="284">
        <v>0</v>
      </c>
      <c r="H40" s="285">
        <v>0</v>
      </c>
      <c r="I40" s="234">
        <f>G40-H40</f>
        <v>0</v>
      </c>
      <c r="J40" s="234">
        <f>$F40*I40</f>
        <v>0</v>
      </c>
      <c r="K40" s="850">
        <f>J40/1000000</f>
        <v>0</v>
      </c>
      <c r="L40" s="284">
        <v>0</v>
      </c>
      <c r="M40" s="285">
        <v>0</v>
      </c>
      <c r="N40" s="234">
        <f>L40-M40</f>
        <v>0</v>
      </c>
      <c r="O40" s="234">
        <f>$F40*N40</f>
        <v>0</v>
      </c>
      <c r="P40" s="850">
        <f>O40/1000000</f>
        <v>0</v>
      </c>
      <c r="Q40" s="384"/>
    </row>
    <row r="41" spans="1:17" s="372" customFormat="1" ht="15.95" customHeight="1">
      <c r="A41" s="301">
        <v>28</v>
      </c>
      <c r="B41" s="302" t="s">
        <v>100</v>
      </c>
      <c r="C41" s="305">
        <v>4864934</v>
      </c>
      <c r="D41" s="36" t="s">
        <v>12</v>
      </c>
      <c r="E41" s="37" t="s">
        <v>300</v>
      </c>
      <c r="F41" s="310">
        <v>-1000</v>
      </c>
      <c r="G41" s="284">
        <v>17654</v>
      </c>
      <c r="H41" s="285">
        <v>16699</v>
      </c>
      <c r="I41" s="234">
        <f>G41-H41</f>
        <v>955</v>
      </c>
      <c r="J41" s="234">
        <f>$F41*I41</f>
        <v>-955000</v>
      </c>
      <c r="K41" s="850">
        <f>J41/1000000</f>
        <v>-0.95499999999999996</v>
      </c>
      <c r="L41" s="284">
        <v>999156</v>
      </c>
      <c r="M41" s="285">
        <v>999156</v>
      </c>
      <c r="N41" s="234">
        <f>L41-M41</f>
        <v>0</v>
      </c>
      <c r="O41" s="234">
        <f>$F41*N41</f>
        <v>0</v>
      </c>
      <c r="P41" s="850">
        <f>O41/1000000</f>
        <v>0</v>
      </c>
      <c r="Q41" s="395"/>
    </row>
    <row r="42" spans="1:17" s="372" customFormat="1" ht="15.95" customHeight="1">
      <c r="A42" s="301">
        <v>29</v>
      </c>
      <c r="B42" s="274" t="s">
        <v>101</v>
      </c>
      <c r="C42" s="305">
        <v>4864906</v>
      </c>
      <c r="D42" s="36" t="s">
        <v>12</v>
      </c>
      <c r="E42" s="37" t="s">
        <v>300</v>
      </c>
      <c r="F42" s="310">
        <v>-1000</v>
      </c>
      <c r="G42" s="284">
        <v>9217</v>
      </c>
      <c r="H42" s="285">
        <v>8774</v>
      </c>
      <c r="I42" s="234">
        <f>G42-H42</f>
        <v>443</v>
      </c>
      <c r="J42" s="234">
        <f>$F42*I42</f>
        <v>-443000</v>
      </c>
      <c r="K42" s="850">
        <f>J42/1000000</f>
        <v>-0.443</v>
      </c>
      <c r="L42" s="284">
        <v>998021</v>
      </c>
      <c r="M42" s="285">
        <v>998021</v>
      </c>
      <c r="N42" s="234">
        <f>L42-M42</f>
        <v>0</v>
      </c>
      <c r="O42" s="234">
        <f>$F42*N42</f>
        <v>0</v>
      </c>
      <c r="P42" s="850">
        <f>O42/1000000</f>
        <v>0</v>
      </c>
      <c r="Q42" s="388"/>
    </row>
    <row r="43" spans="1:17" s="372" customFormat="1" ht="15.95" customHeight="1">
      <c r="A43" s="301"/>
      <c r="B43" s="304" t="s">
        <v>360</v>
      </c>
      <c r="C43" s="305"/>
      <c r="D43" s="378"/>
      <c r="E43" s="379"/>
      <c r="F43" s="310"/>
      <c r="G43" s="284"/>
      <c r="H43" s="285"/>
      <c r="I43" s="234"/>
      <c r="J43" s="234"/>
      <c r="K43" s="850"/>
      <c r="L43" s="284"/>
      <c r="M43" s="285"/>
      <c r="N43" s="234"/>
      <c r="O43" s="234"/>
      <c r="P43" s="850"/>
      <c r="Q43" s="585"/>
    </row>
    <row r="44" spans="1:17" s="372" customFormat="1" ht="15.95" customHeight="1">
      <c r="A44" s="301">
        <v>30</v>
      </c>
      <c r="B44" s="302" t="s">
        <v>98</v>
      </c>
      <c r="C44" s="305">
        <v>4864933</v>
      </c>
      <c r="D44" s="378" t="s">
        <v>12</v>
      </c>
      <c r="E44" s="379" t="s">
        <v>300</v>
      </c>
      <c r="F44" s="310">
        <v>-2000</v>
      </c>
      <c r="G44" s="284">
        <v>585</v>
      </c>
      <c r="H44" s="285">
        <v>389</v>
      </c>
      <c r="I44" s="234">
        <f>G44-H44</f>
        <v>196</v>
      </c>
      <c r="J44" s="234">
        <f>$F44*I44</f>
        <v>-392000</v>
      </c>
      <c r="K44" s="850">
        <f>J44/1000000</f>
        <v>-0.39200000000000002</v>
      </c>
      <c r="L44" s="284">
        <v>164</v>
      </c>
      <c r="M44" s="285">
        <v>157</v>
      </c>
      <c r="N44" s="234">
        <f>L44-M44</f>
        <v>7</v>
      </c>
      <c r="O44" s="234">
        <f>$F44*N44</f>
        <v>-14000</v>
      </c>
      <c r="P44" s="850">
        <f>O44/1000000</f>
        <v>-1.4E-2</v>
      </c>
      <c r="Q44" s="551"/>
    </row>
    <row r="45" spans="1:17" s="372" customFormat="1" ht="15.95" customHeight="1">
      <c r="A45" s="301">
        <v>31</v>
      </c>
      <c r="B45" s="302" t="s">
        <v>363</v>
      </c>
      <c r="C45" s="305">
        <v>5128456</v>
      </c>
      <c r="D45" s="378" t="s">
        <v>12</v>
      </c>
      <c r="E45" s="379" t="s">
        <v>300</v>
      </c>
      <c r="F45" s="310">
        <v>-1000</v>
      </c>
      <c r="G45" s="284">
        <v>99382</v>
      </c>
      <c r="H45" s="285">
        <v>98935</v>
      </c>
      <c r="I45" s="234">
        <f>G45-H45</f>
        <v>447</v>
      </c>
      <c r="J45" s="234">
        <f>$F45*I45</f>
        <v>-447000</v>
      </c>
      <c r="K45" s="850">
        <f>J45/1000000</f>
        <v>-0.44700000000000001</v>
      </c>
      <c r="L45" s="284">
        <v>6536</v>
      </c>
      <c r="M45" s="285">
        <v>6525</v>
      </c>
      <c r="N45" s="234">
        <f>L45-M45</f>
        <v>11</v>
      </c>
      <c r="O45" s="234">
        <f>$F45*N45</f>
        <v>-11000</v>
      </c>
      <c r="P45" s="850">
        <f>O45/1000000</f>
        <v>-1.0999999999999999E-2</v>
      </c>
      <c r="Q45" s="727"/>
    </row>
    <row r="46" spans="1:17" s="372" customFormat="1" ht="15.95" customHeight="1">
      <c r="A46" s="301">
        <v>32</v>
      </c>
      <c r="B46" s="302" t="s">
        <v>361</v>
      </c>
      <c r="C46" s="305">
        <v>4864830</v>
      </c>
      <c r="D46" s="378" t="s">
        <v>12</v>
      </c>
      <c r="E46" s="379" t="s">
        <v>300</v>
      </c>
      <c r="F46" s="310">
        <v>-5000</v>
      </c>
      <c r="G46" s="284">
        <v>4316</v>
      </c>
      <c r="H46" s="285">
        <v>4112</v>
      </c>
      <c r="I46" s="234">
        <f>G46-H46</f>
        <v>204</v>
      </c>
      <c r="J46" s="234">
        <f>$F46*I46</f>
        <v>-1020000</v>
      </c>
      <c r="K46" s="850">
        <f>J46/1000000</f>
        <v>-1.02</v>
      </c>
      <c r="L46" s="284">
        <v>450</v>
      </c>
      <c r="M46" s="285">
        <v>450</v>
      </c>
      <c r="N46" s="234">
        <f>L46-M46</f>
        <v>0</v>
      </c>
      <c r="O46" s="234">
        <f>$F46*N46</f>
        <v>0</v>
      </c>
      <c r="P46" s="850">
        <f>O46/1000000</f>
        <v>0</v>
      </c>
      <c r="Q46" s="597"/>
    </row>
    <row r="47" spans="1:17" s="372" customFormat="1" ht="14.25" customHeight="1">
      <c r="A47" s="301"/>
      <c r="B47" s="304" t="s">
        <v>40</v>
      </c>
      <c r="C47" s="305"/>
      <c r="D47" s="36"/>
      <c r="E47" s="36"/>
      <c r="F47" s="310"/>
      <c r="G47" s="284"/>
      <c r="H47" s="285"/>
      <c r="I47" s="234"/>
      <c r="J47" s="234"/>
      <c r="K47" s="850"/>
      <c r="L47" s="284"/>
      <c r="M47" s="285"/>
      <c r="N47" s="234"/>
      <c r="O47" s="234"/>
      <c r="P47" s="850"/>
      <c r="Q47" s="376"/>
    </row>
    <row r="48" spans="1:17" s="372" customFormat="1" ht="14.25" customHeight="1">
      <c r="A48" s="301"/>
      <c r="B48" s="303" t="s">
        <v>17</v>
      </c>
      <c r="C48" s="305"/>
      <c r="D48" s="39"/>
      <c r="E48" s="39"/>
      <c r="F48" s="310"/>
      <c r="G48" s="284"/>
      <c r="H48" s="285"/>
      <c r="I48" s="234"/>
      <c r="J48" s="234"/>
      <c r="K48" s="850"/>
      <c r="L48" s="284"/>
      <c r="M48" s="285"/>
      <c r="N48" s="234"/>
      <c r="O48" s="234"/>
      <c r="P48" s="850"/>
      <c r="Q48" s="376"/>
    </row>
    <row r="49" spans="1:17" s="372" customFormat="1" ht="14.25" customHeight="1">
      <c r="A49" s="301">
        <v>33</v>
      </c>
      <c r="B49" s="302" t="s">
        <v>18</v>
      </c>
      <c r="C49" s="305">
        <v>4864899</v>
      </c>
      <c r="D49" s="378" t="s">
        <v>12</v>
      </c>
      <c r="E49" s="379" t="s">
        <v>300</v>
      </c>
      <c r="F49" s="310">
        <v>500</v>
      </c>
      <c r="G49" s="301">
        <v>972977</v>
      </c>
      <c r="H49" s="291">
        <v>972983</v>
      </c>
      <c r="I49" s="291">
        <f>G49-H49</f>
        <v>-6</v>
      </c>
      <c r="J49" s="291">
        <f>$F49*I49</f>
        <v>-3000</v>
      </c>
      <c r="K49" s="848">
        <f>J49/1000000</f>
        <v>-3.0000000000000001E-3</v>
      </c>
      <c r="L49" s="301">
        <v>992102</v>
      </c>
      <c r="M49" s="291">
        <v>992100</v>
      </c>
      <c r="N49" s="291">
        <f>L49-M49</f>
        <v>2</v>
      </c>
      <c r="O49" s="291">
        <f>$F49*N49</f>
        <v>1000</v>
      </c>
      <c r="P49" s="848">
        <f>O49/1000000</f>
        <v>1E-3</v>
      </c>
      <c r="Q49" s="794"/>
    </row>
    <row r="50" spans="1:17" s="372" customFormat="1" ht="15.95" customHeight="1">
      <c r="A50" s="301">
        <v>34</v>
      </c>
      <c r="B50" s="302" t="s">
        <v>19</v>
      </c>
      <c r="C50" s="305">
        <v>4864825</v>
      </c>
      <c r="D50" s="36" t="s">
        <v>12</v>
      </c>
      <c r="E50" s="37" t="s">
        <v>300</v>
      </c>
      <c r="F50" s="310">
        <v>133.33000000000001</v>
      </c>
      <c r="G50" s="284">
        <v>5668</v>
      </c>
      <c r="H50" s="285">
        <v>6251</v>
      </c>
      <c r="I50" s="234">
        <f>G50-H50</f>
        <v>-583</v>
      </c>
      <c r="J50" s="234">
        <f>$F50*I50</f>
        <v>-77731.390000000014</v>
      </c>
      <c r="K50" s="850">
        <f>J50/1000000</f>
        <v>-7.7731390000000011E-2</v>
      </c>
      <c r="L50" s="284">
        <v>8304</v>
      </c>
      <c r="M50" s="285">
        <v>8303</v>
      </c>
      <c r="N50" s="234">
        <f>L50-M50</f>
        <v>1</v>
      </c>
      <c r="O50" s="234">
        <f>$F50*N50</f>
        <v>133.33000000000001</v>
      </c>
      <c r="P50" s="850">
        <f>O50/1000000</f>
        <v>1.3333E-4</v>
      </c>
      <c r="Q50" s="376"/>
    </row>
    <row r="51" spans="1:17" ht="15.95" customHeight="1">
      <c r="A51" s="301"/>
      <c r="B51" s="304" t="s">
        <v>110</v>
      </c>
      <c r="C51" s="305"/>
      <c r="D51" s="36"/>
      <c r="E51" s="36"/>
      <c r="F51" s="310"/>
      <c r="G51" s="284"/>
      <c r="H51" s="285"/>
      <c r="I51" s="327"/>
      <c r="J51" s="327"/>
      <c r="K51" s="858"/>
      <c r="L51" s="284"/>
      <c r="M51" s="285"/>
      <c r="N51" s="327"/>
      <c r="O51" s="327"/>
      <c r="P51" s="858"/>
      <c r="Q51" s="125"/>
    </row>
    <row r="52" spans="1:17" s="372" customFormat="1" ht="15.95" customHeight="1">
      <c r="A52" s="301">
        <v>35</v>
      </c>
      <c r="B52" s="302" t="s">
        <v>111</v>
      </c>
      <c r="C52" s="305">
        <v>4865137</v>
      </c>
      <c r="D52" s="36" t="s">
        <v>12</v>
      </c>
      <c r="E52" s="37" t="s">
        <v>300</v>
      </c>
      <c r="F52" s="310">
        <v>1000</v>
      </c>
      <c r="G52" s="284">
        <v>0</v>
      </c>
      <c r="H52" s="285">
        <v>0</v>
      </c>
      <c r="I52" s="234">
        <f>G52-H52</f>
        <v>0</v>
      </c>
      <c r="J52" s="234">
        <f>$F52*I52</f>
        <v>0</v>
      </c>
      <c r="K52" s="850">
        <f>J52/1000000</f>
        <v>0</v>
      </c>
      <c r="L52" s="284">
        <v>0</v>
      </c>
      <c r="M52" s="285">
        <v>0</v>
      </c>
      <c r="N52" s="234">
        <f>L52-M52</f>
        <v>0</v>
      </c>
      <c r="O52" s="234">
        <f>$F52*N52</f>
        <v>0</v>
      </c>
      <c r="P52" s="850">
        <f>O52/1000000</f>
        <v>0</v>
      </c>
      <c r="Q52" s="376"/>
    </row>
    <row r="53" spans="1:17" s="399" customFormat="1" ht="15.95" customHeight="1">
      <c r="A53" s="301">
        <v>36</v>
      </c>
      <c r="B53" s="274" t="s">
        <v>112</v>
      </c>
      <c r="C53" s="305">
        <v>4864828</v>
      </c>
      <c r="D53" s="39" t="s">
        <v>12</v>
      </c>
      <c r="E53" s="37" t="s">
        <v>300</v>
      </c>
      <c r="F53" s="310">
        <v>133</v>
      </c>
      <c r="G53" s="284">
        <v>992379</v>
      </c>
      <c r="H53" s="285">
        <v>992382</v>
      </c>
      <c r="I53" s="234">
        <f>G53-H53</f>
        <v>-3</v>
      </c>
      <c r="J53" s="234">
        <f>$F53*I53</f>
        <v>-399</v>
      </c>
      <c r="K53" s="850">
        <f>J53/1000000</f>
        <v>-3.9899999999999999E-4</v>
      </c>
      <c r="L53" s="284">
        <v>1050</v>
      </c>
      <c r="M53" s="285">
        <v>1119</v>
      </c>
      <c r="N53" s="234">
        <f>L53-M53</f>
        <v>-69</v>
      </c>
      <c r="O53" s="234">
        <f>$F53*N53</f>
        <v>-9177</v>
      </c>
      <c r="P53" s="850">
        <f>O53/1000000</f>
        <v>-9.1769999999999994E-3</v>
      </c>
      <c r="Q53" s="771"/>
    </row>
    <row r="54" spans="1:17" s="372" customFormat="1" ht="15.95" customHeight="1">
      <c r="A54" s="301"/>
      <c r="B54" s="303" t="s">
        <v>393</v>
      </c>
      <c r="C54" s="305"/>
      <c r="D54" s="39"/>
      <c r="E54" s="37"/>
      <c r="F54" s="310"/>
      <c r="G54" s="284"/>
      <c r="H54" s="285"/>
      <c r="I54" s="234"/>
      <c r="J54" s="234"/>
      <c r="K54" s="850"/>
      <c r="L54" s="284"/>
      <c r="M54" s="285"/>
      <c r="N54" s="234"/>
      <c r="O54" s="234"/>
      <c r="P54" s="850"/>
      <c r="Q54" s="771"/>
    </row>
    <row r="55" spans="1:17" s="372" customFormat="1" ht="15.95" customHeight="1">
      <c r="A55" s="301">
        <v>37</v>
      </c>
      <c r="B55" s="274" t="s">
        <v>34</v>
      </c>
      <c r="C55" s="305">
        <v>5295145</v>
      </c>
      <c r="D55" s="39" t="s">
        <v>12</v>
      </c>
      <c r="E55" s="37" t="s">
        <v>300</v>
      </c>
      <c r="F55" s="310">
        <v>-1000</v>
      </c>
      <c r="G55" s="284">
        <v>998116</v>
      </c>
      <c r="H55" s="285">
        <v>997570</v>
      </c>
      <c r="I55" s="234">
        <f>G55-H55</f>
        <v>546</v>
      </c>
      <c r="J55" s="234">
        <f>$F55*I55</f>
        <v>-546000</v>
      </c>
      <c r="K55" s="850">
        <f>J55/1000000</f>
        <v>-0.54600000000000004</v>
      </c>
      <c r="L55" s="284">
        <v>990317</v>
      </c>
      <c r="M55" s="285">
        <v>990317</v>
      </c>
      <c r="N55" s="234">
        <f>L55-M55</f>
        <v>0</v>
      </c>
      <c r="O55" s="234">
        <f>$F55*N55</f>
        <v>0</v>
      </c>
      <c r="P55" s="850">
        <f>O55/1000000</f>
        <v>0</v>
      </c>
      <c r="Q55" s="771"/>
    </row>
    <row r="56" spans="1:17" s="399" customFormat="1" ht="15.95" customHeight="1">
      <c r="A56" s="301">
        <v>38</v>
      </c>
      <c r="B56" s="274" t="s">
        <v>161</v>
      </c>
      <c r="C56" s="305">
        <v>5295146</v>
      </c>
      <c r="D56" s="305" t="s">
        <v>12</v>
      </c>
      <c r="E56" s="305" t="s">
        <v>300</v>
      </c>
      <c r="F56" s="310">
        <v>-1000</v>
      </c>
      <c r="G56" s="284">
        <v>996350</v>
      </c>
      <c r="H56" s="285">
        <v>995887</v>
      </c>
      <c r="I56" s="305">
        <f>G56-H56</f>
        <v>463</v>
      </c>
      <c r="J56" s="305">
        <f>$F56*I56</f>
        <v>-463000</v>
      </c>
      <c r="K56" s="825">
        <f>J56/1000000</f>
        <v>-0.46300000000000002</v>
      </c>
      <c r="L56" s="284">
        <v>969563</v>
      </c>
      <c r="M56" s="285">
        <v>969563</v>
      </c>
      <c r="N56" s="305">
        <f>L56-M56</f>
        <v>0</v>
      </c>
      <c r="O56" s="305">
        <f>$F56*N56</f>
        <v>0</v>
      </c>
      <c r="P56" s="825">
        <f>O56/1000000</f>
        <v>0</v>
      </c>
      <c r="Q56" s="284"/>
    </row>
    <row r="57" spans="1:17" s="399" customFormat="1" ht="15.95" customHeight="1">
      <c r="A57" s="301"/>
      <c r="B57" s="274"/>
      <c r="C57" s="305"/>
      <c r="D57" s="305"/>
      <c r="E57" s="305"/>
      <c r="F57" s="310">
        <v>-1000</v>
      </c>
      <c r="G57" s="284">
        <v>8493</v>
      </c>
      <c r="H57" s="285">
        <v>7967</v>
      </c>
      <c r="I57" s="305">
        <f>G57-H57</f>
        <v>526</v>
      </c>
      <c r="J57" s="305">
        <f>$F57*I57</f>
        <v>-526000</v>
      </c>
      <c r="K57" s="825">
        <f>J57/1000000</f>
        <v>-0.52600000000000002</v>
      </c>
      <c r="L57" s="285"/>
      <c r="M57" s="285"/>
      <c r="N57" s="305"/>
      <c r="O57" s="305"/>
      <c r="P57" s="825"/>
      <c r="Q57" s="284"/>
    </row>
    <row r="58" spans="1:17" s="399" customFormat="1" ht="15.95" customHeight="1">
      <c r="A58" s="301"/>
      <c r="B58" s="303" t="s">
        <v>468</v>
      </c>
      <c r="C58" s="305"/>
      <c r="D58" s="305"/>
      <c r="E58" s="305"/>
      <c r="F58" s="310"/>
      <c r="G58" s="284"/>
      <c r="H58" s="285"/>
      <c r="I58" s="305"/>
      <c r="J58" s="305"/>
      <c r="K58" s="848"/>
      <c r="L58" s="285"/>
      <c r="M58" s="285"/>
      <c r="N58" s="305"/>
      <c r="O58" s="305"/>
      <c r="P58" s="848"/>
      <c r="Q58" s="771"/>
    </row>
    <row r="59" spans="1:17" s="399" customFormat="1" ht="14.25" customHeight="1">
      <c r="A59" s="301">
        <v>39</v>
      </c>
      <c r="B59" s="302" t="s">
        <v>469</v>
      </c>
      <c r="C59" s="305" t="s">
        <v>471</v>
      </c>
      <c r="D59" s="290" t="s">
        <v>438</v>
      </c>
      <c r="E59" s="274" t="s">
        <v>300</v>
      </c>
      <c r="F59" s="310">
        <v>-1</v>
      </c>
      <c r="G59" s="284">
        <v>1547000.06</v>
      </c>
      <c r="H59" s="285">
        <v>1391000.06</v>
      </c>
      <c r="I59" s="234">
        <f>G59-H59</f>
        <v>156000</v>
      </c>
      <c r="J59" s="234">
        <f>$F59*I59</f>
        <v>-156000</v>
      </c>
      <c r="K59" s="850">
        <f>J59/1000000</f>
        <v>-0.156</v>
      </c>
      <c r="L59" s="284">
        <v>26000</v>
      </c>
      <c r="M59" s="285">
        <v>26000</v>
      </c>
      <c r="N59" s="234">
        <f>L59-M59</f>
        <v>0</v>
      </c>
      <c r="O59" s="234">
        <f>$F59*N59</f>
        <v>0</v>
      </c>
      <c r="P59" s="850">
        <f>O59/1000000</f>
        <v>0</v>
      </c>
      <c r="Q59" s="771"/>
    </row>
    <row r="60" spans="1:17" s="399" customFormat="1" ht="14.25" customHeight="1">
      <c r="A60" s="301">
        <v>40</v>
      </c>
      <c r="B60" s="302" t="s">
        <v>470</v>
      </c>
      <c r="C60" s="305" t="s">
        <v>472</v>
      </c>
      <c r="D60" s="290" t="s">
        <v>438</v>
      </c>
      <c r="E60" s="274" t="s">
        <v>300</v>
      </c>
      <c r="F60" s="310">
        <v>-1</v>
      </c>
      <c r="G60" s="284">
        <v>4102000.13</v>
      </c>
      <c r="H60" s="285">
        <v>3639000.06</v>
      </c>
      <c r="I60" s="305">
        <f>G60-H60</f>
        <v>463000.06999999983</v>
      </c>
      <c r="J60" s="305">
        <f>$F60*I60</f>
        <v>-463000.06999999983</v>
      </c>
      <c r="K60" s="825">
        <f>J60/1000000</f>
        <v>-0.46300006999999982</v>
      </c>
      <c r="L60" s="284">
        <v>25000</v>
      </c>
      <c r="M60" s="285">
        <v>25000</v>
      </c>
      <c r="N60" s="305">
        <f>L60-M60</f>
        <v>0</v>
      </c>
      <c r="O60" s="305">
        <f>$F60*N60</f>
        <v>0</v>
      </c>
      <c r="P60" s="825">
        <f>O60/1000000</f>
        <v>0</v>
      </c>
      <c r="Q60" s="771"/>
    </row>
    <row r="61" spans="1:17" s="372" customFormat="1" ht="14.25" customHeight="1" thickBot="1">
      <c r="A61" s="553"/>
      <c r="B61" s="591"/>
      <c r="C61" s="306"/>
      <c r="D61" s="980"/>
      <c r="E61" s="404"/>
      <c r="F61" s="981"/>
      <c r="G61" s="374"/>
      <c r="H61" s="375"/>
      <c r="I61" s="982"/>
      <c r="J61" s="982"/>
      <c r="K61" s="983"/>
      <c r="L61" s="375"/>
      <c r="M61" s="375"/>
      <c r="N61" s="982"/>
      <c r="O61" s="982"/>
      <c r="P61" s="983"/>
      <c r="Q61" s="446"/>
    </row>
    <row r="62" spans="1:17" s="372" customFormat="1" ht="15" customHeight="1" thickTop="1">
      <c r="B62" s="15" t="s">
        <v>128</v>
      </c>
      <c r="F62" s="479"/>
      <c r="G62" s="285"/>
      <c r="H62" s="285"/>
      <c r="I62" s="438"/>
      <c r="J62" s="438"/>
      <c r="K62" s="859">
        <f>SUM(K8:K61)-K32</f>
        <v>-18.687045089999998</v>
      </c>
      <c r="N62" s="438"/>
      <c r="O62" s="438"/>
      <c r="P62" s="859">
        <f>SUM(P8:P61)-P32</f>
        <v>-1.2218618399999999</v>
      </c>
    </row>
    <row r="63" spans="1:17" s="372" customFormat="1" ht="1.5" customHeight="1">
      <c r="B63" s="15"/>
      <c r="F63" s="479"/>
      <c r="G63" s="285"/>
      <c r="H63" s="285"/>
      <c r="I63" s="438"/>
      <c r="J63" s="438"/>
      <c r="K63" s="860"/>
      <c r="N63" s="438"/>
      <c r="O63" s="438"/>
      <c r="P63" s="860"/>
    </row>
    <row r="64" spans="1:17" s="372" customFormat="1" ht="16.5">
      <c r="B64" s="15" t="s">
        <v>129</v>
      </c>
      <c r="F64" s="479"/>
      <c r="G64" s="285"/>
      <c r="H64" s="285"/>
      <c r="I64" s="438"/>
      <c r="J64" s="438"/>
      <c r="K64" s="859">
        <f>SUM(K62:K63)</f>
        <v>-18.687045089999998</v>
      </c>
      <c r="N64" s="438"/>
      <c r="O64" s="438"/>
      <c r="P64" s="859">
        <f>SUM(P62:P63)</f>
        <v>-1.2218618399999999</v>
      </c>
    </row>
    <row r="65" spans="1:17" s="372" customFormat="1" ht="15">
      <c r="F65" s="479"/>
      <c r="G65" s="285"/>
      <c r="H65" s="285"/>
      <c r="K65" s="540"/>
      <c r="P65" s="540"/>
    </row>
    <row r="66" spans="1:17" s="372" customFormat="1" ht="15">
      <c r="F66" s="479"/>
      <c r="G66" s="285"/>
      <c r="H66" s="285"/>
      <c r="K66" s="540"/>
      <c r="P66" s="540"/>
      <c r="Q66" s="654" t="str">
        <f>NDPL!$Q$1</f>
        <v>MARCH-2024</v>
      </c>
    </row>
    <row r="67" spans="1:17" s="372" customFormat="1" ht="15">
      <c r="F67" s="479"/>
      <c r="G67" s="285"/>
      <c r="H67" s="285"/>
      <c r="K67" s="540"/>
      <c r="P67" s="540"/>
    </row>
    <row r="68" spans="1:17" s="372" customFormat="1" ht="15">
      <c r="F68" s="479"/>
      <c r="G68" s="285"/>
      <c r="H68" s="285"/>
      <c r="K68" s="540"/>
      <c r="P68" s="540"/>
      <c r="Q68" s="654"/>
    </row>
    <row r="69" spans="1:17" s="372" customFormat="1" ht="18.75" thickBot="1">
      <c r="A69" s="79" t="s">
        <v>219</v>
      </c>
      <c r="F69" s="479"/>
      <c r="G69" s="655"/>
      <c r="H69" s="655"/>
      <c r="I69" s="41" t="s">
        <v>7</v>
      </c>
      <c r="J69" s="399"/>
      <c r="K69" s="823"/>
      <c r="L69" s="399"/>
      <c r="M69" s="399"/>
      <c r="N69" s="41" t="s">
        <v>348</v>
      </c>
      <c r="O69" s="399"/>
      <c r="P69" s="823"/>
    </row>
    <row r="70" spans="1:17" s="372" customFormat="1" ht="39.75" thickTop="1" thickBot="1">
      <c r="A70" s="415" t="s">
        <v>8</v>
      </c>
      <c r="B70" s="416" t="s">
        <v>9</v>
      </c>
      <c r="C70" s="417" t="s">
        <v>1</v>
      </c>
      <c r="D70" s="417" t="s">
        <v>2</v>
      </c>
      <c r="E70" s="417" t="s">
        <v>3</v>
      </c>
      <c r="F70" s="417" t="s">
        <v>10</v>
      </c>
      <c r="G70" s="415" t="str">
        <f>NDPL!G5</f>
        <v>FINAL READING 31/03/2024</v>
      </c>
      <c r="H70" s="417" t="str">
        <f>NDPL!H5</f>
        <v>INTIAL READING 01/03/2024</v>
      </c>
      <c r="I70" s="417" t="s">
        <v>4</v>
      </c>
      <c r="J70" s="417" t="s">
        <v>5</v>
      </c>
      <c r="K70" s="833" t="s">
        <v>6</v>
      </c>
      <c r="L70" s="415" t="str">
        <f>NDPL!G5</f>
        <v>FINAL READING 31/03/2024</v>
      </c>
      <c r="M70" s="417" t="str">
        <f>NDPL!H5</f>
        <v>INTIAL READING 01/03/2024</v>
      </c>
      <c r="N70" s="417" t="s">
        <v>4</v>
      </c>
      <c r="O70" s="417" t="s">
        <v>5</v>
      </c>
      <c r="P70" s="833" t="s">
        <v>6</v>
      </c>
      <c r="Q70" s="433" t="s">
        <v>266</v>
      </c>
    </row>
    <row r="71" spans="1:17" s="372" customFormat="1" ht="17.25" thickTop="1" thickBot="1">
      <c r="A71" s="640"/>
      <c r="B71" s="656"/>
      <c r="C71" s="640"/>
      <c r="D71" s="640"/>
      <c r="E71" s="640"/>
      <c r="F71" s="657"/>
      <c r="G71" s="640"/>
      <c r="H71" s="640"/>
      <c r="I71" s="640"/>
      <c r="J71" s="640"/>
      <c r="K71" s="861"/>
      <c r="L71" s="640"/>
      <c r="M71" s="640"/>
      <c r="N71" s="640"/>
      <c r="O71" s="640"/>
      <c r="P71" s="861"/>
    </row>
    <row r="72" spans="1:17" s="372" customFormat="1" ht="15.95" customHeight="1" thickTop="1">
      <c r="A72" s="299"/>
      <c r="B72" s="300" t="s">
        <v>116</v>
      </c>
      <c r="C72" s="32"/>
      <c r="D72" s="32"/>
      <c r="E72" s="32"/>
      <c r="F72" s="275"/>
      <c r="G72" s="25"/>
      <c r="H72" s="381"/>
      <c r="I72" s="381"/>
      <c r="J72" s="381"/>
      <c r="K72" s="826"/>
      <c r="L72" s="25"/>
      <c r="M72" s="381"/>
      <c r="N72" s="381"/>
      <c r="O72" s="381"/>
      <c r="P72" s="826"/>
      <c r="Q72" s="437"/>
    </row>
    <row r="73" spans="1:17" s="372" customFormat="1" ht="15.95" customHeight="1">
      <c r="A73" s="301">
        <v>1</v>
      </c>
      <c r="B73" s="302" t="s">
        <v>14</v>
      </c>
      <c r="C73" s="305">
        <v>4864977</v>
      </c>
      <c r="D73" s="36" t="s">
        <v>12</v>
      </c>
      <c r="E73" s="37" t="s">
        <v>300</v>
      </c>
      <c r="F73" s="310">
        <v>-1000</v>
      </c>
      <c r="G73" s="284">
        <v>1913</v>
      </c>
      <c r="H73" s="285">
        <v>1906</v>
      </c>
      <c r="I73" s="285">
        <f>G73-H73</f>
        <v>7</v>
      </c>
      <c r="J73" s="285">
        <f>$F73*I73</f>
        <v>-7000</v>
      </c>
      <c r="K73" s="819">
        <f>J73/1000000</f>
        <v>-7.0000000000000001E-3</v>
      </c>
      <c r="L73" s="284">
        <v>734</v>
      </c>
      <c r="M73" s="285">
        <v>706</v>
      </c>
      <c r="N73" s="285">
        <f>L73-M73</f>
        <v>28</v>
      </c>
      <c r="O73" s="285">
        <f>$F73*N73</f>
        <v>-28000</v>
      </c>
      <c r="P73" s="819">
        <f>O73/1000000</f>
        <v>-2.8000000000000001E-2</v>
      </c>
      <c r="Q73" s="384"/>
    </row>
    <row r="74" spans="1:17" s="372" customFormat="1" ht="15.95" customHeight="1">
      <c r="A74" s="301">
        <v>2</v>
      </c>
      <c r="B74" s="302" t="s">
        <v>15</v>
      </c>
      <c r="C74" s="305">
        <v>4864939</v>
      </c>
      <c r="D74" s="36" t="s">
        <v>12</v>
      </c>
      <c r="E74" s="37" t="s">
        <v>300</v>
      </c>
      <c r="F74" s="310">
        <v>-1000</v>
      </c>
      <c r="G74" s="284">
        <v>1458</v>
      </c>
      <c r="H74" s="285">
        <v>1456</v>
      </c>
      <c r="I74" s="285">
        <f>G74-H74</f>
        <v>2</v>
      </c>
      <c r="J74" s="285">
        <f>$F74*I74</f>
        <v>-2000</v>
      </c>
      <c r="K74" s="819">
        <f>J74/1000000</f>
        <v>-2E-3</v>
      </c>
      <c r="L74" s="284">
        <v>586</v>
      </c>
      <c r="M74" s="285">
        <v>528</v>
      </c>
      <c r="N74" s="285">
        <f>L74-M74</f>
        <v>58</v>
      </c>
      <c r="O74" s="285">
        <f>$F74*N74</f>
        <v>-58000</v>
      </c>
      <c r="P74" s="819">
        <f>O74/1000000</f>
        <v>-5.8000000000000003E-2</v>
      </c>
      <c r="Q74" s="384"/>
    </row>
    <row r="75" spans="1:17" s="372" customFormat="1" ht="15">
      <c r="A75" s="301">
        <v>3</v>
      </c>
      <c r="B75" s="302" t="s">
        <v>16</v>
      </c>
      <c r="C75" s="305">
        <v>5100230</v>
      </c>
      <c r="D75" s="36" t="s">
        <v>12</v>
      </c>
      <c r="E75" s="37" t="s">
        <v>300</v>
      </c>
      <c r="F75" s="310">
        <v>-1000</v>
      </c>
      <c r="G75" s="284">
        <v>904</v>
      </c>
      <c r="H75" s="285">
        <v>901</v>
      </c>
      <c r="I75" s="285">
        <f>G75-H75</f>
        <v>3</v>
      </c>
      <c r="J75" s="285">
        <f>$F75*I75</f>
        <v>-3000</v>
      </c>
      <c r="K75" s="819">
        <f>J75/1000000</f>
        <v>-3.0000000000000001E-3</v>
      </c>
      <c r="L75" s="284">
        <v>309</v>
      </c>
      <c r="M75" s="285">
        <v>293</v>
      </c>
      <c r="N75" s="285">
        <f>L75-M75</f>
        <v>16</v>
      </c>
      <c r="O75" s="285">
        <f>$F75*N75</f>
        <v>-16000</v>
      </c>
      <c r="P75" s="819">
        <f>O75/1000000</f>
        <v>-1.6E-2</v>
      </c>
      <c r="Q75" s="373"/>
    </row>
    <row r="76" spans="1:17" s="372" customFormat="1" ht="15">
      <c r="A76" s="301">
        <v>4</v>
      </c>
      <c r="B76" s="302" t="s">
        <v>151</v>
      </c>
      <c r="C76" s="305">
        <v>4864812</v>
      </c>
      <c r="D76" s="36" t="s">
        <v>12</v>
      </c>
      <c r="E76" s="37" t="s">
        <v>300</v>
      </c>
      <c r="F76" s="310">
        <v>-1000</v>
      </c>
      <c r="G76" s="284">
        <v>4756</v>
      </c>
      <c r="H76" s="285">
        <v>4442</v>
      </c>
      <c r="I76" s="285">
        <f>G76-H76</f>
        <v>314</v>
      </c>
      <c r="J76" s="285">
        <f>$F76*I76</f>
        <v>-314000</v>
      </c>
      <c r="K76" s="819">
        <f>J76/1000000</f>
        <v>-0.314</v>
      </c>
      <c r="L76" s="284">
        <v>999809</v>
      </c>
      <c r="M76" s="285">
        <v>999810</v>
      </c>
      <c r="N76" s="285">
        <f>L76-M76</f>
        <v>-1</v>
      </c>
      <c r="O76" s="285">
        <f>$F76*N76</f>
        <v>1000</v>
      </c>
      <c r="P76" s="819">
        <f>O76/1000000</f>
        <v>1E-3</v>
      </c>
      <c r="Q76" s="611"/>
    </row>
    <row r="77" spans="1:17" s="372" customFormat="1" ht="15.95" customHeight="1">
      <c r="A77" s="301"/>
      <c r="B77" s="303" t="s">
        <v>117</v>
      </c>
      <c r="C77" s="305"/>
      <c r="D77" s="39"/>
      <c r="E77" s="39"/>
      <c r="F77" s="310"/>
      <c r="G77" s="284"/>
      <c r="H77" s="285"/>
      <c r="I77" s="387"/>
      <c r="J77" s="387"/>
      <c r="K77" s="862"/>
      <c r="L77" s="284"/>
      <c r="M77" s="285"/>
      <c r="N77" s="387"/>
      <c r="O77" s="387"/>
      <c r="P77" s="862"/>
      <c r="Q77" s="376"/>
    </row>
    <row r="78" spans="1:17" s="372" customFormat="1" ht="15" customHeight="1">
      <c r="A78" s="301">
        <v>5</v>
      </c>
      <c r="B78" s="302" t="s">
        <v>118</v>
      </c>
      <c r="C78" s="305">
        <v>4864978</v>
      </c>
      <c r="D78" s="36" t="s">
        <v>12</v>
      </c>
      <c r="E78" s="37" t="s">
        <v>300</v>
      </c>
      <c r="F78" s="310">
        <v>-1000</v>
      </c>
      <c r="G78" s="284">
        <v>41972</v>
      </c>
      <c r="H78" s="285">
        <v>41971</v>
      </c>
      <c r="I78" s="387">
        <f>G78-H78</f>
        <v>1</v>
      </c>
      <c r="J78" s="387">
        <f>$F78*I78</f>
        <v>-1000</v>
      </c>
      <c r="K78" s="862">
        <f>J78/1000000</f>
        <v>-1E-3</v>
      </c>
      <c r="L78" s="284">
        <v>269</v>
      </c>
      <c r="M78" s="285">
        <v>145</v>
      </c>
      <c r="N78" s="387">
        <f>L78-M78</f>
        <v>124</v>
      </c>
      <c r="O78" s="387">
        <f>$F78*N78</f>
        <v>-124000</v>
      </c>
      <c r="P78" s="862">
        <f>O78/1000000</f>
        <v>-0.124</v>
      </c>
      <c r="Q78" s="376"/>
    </row>
    <row r="79" spans="1:17" s="372" customFormat="1" ht="15" customHeight="1">
      <c r="A79" s="301">
        <v>6</v>
      </c>
      <c r="B79" s="302" t="s">
        <v>119</v>
      </c>
      <c r="C79" s="305">
        <v>5128466</v>
      </c>
      <c r="D79" s="36" t="s">
        <v>12</v>
      </c>
      <c r="E79" s="37" t="s">
        <v>300</v>
      </c>
      <c r="F79" s="310">
        <v>-500</v>
      </c>
      <c r="G79" s="284">
        <v>25334</v>
      </c>
      <c r="H79" s="285">
        <v>25318</v>
      </c>
      <c r="I79" s="387">
        <f>G79-H79</f>
        <v>16</v>
      </c>
      <c r="J79" s="387">
        <f>$F79*I79</f>
        <v>-8000</v>
      </c>
      <c r="K79" s="862">
        <f>J79/1000000</f>
        <v>-8.0000000000000002E-3</v>
      </c>
      <c r="L79" s="284">
        <v>3026</v>
      </c>
      <c r="M79" s="285">
        <v>2861</v>
      </c>
      <c r="N79" s="387">
        <f>L79-M79</f>
        <v>165</v>
      </c>
      <c r="O79" s="387">
        <f>$F79*N79</f>
        <v>-82500</v>
      </c>
      <c r="P79" s="862">
        <f>O79/1000000</f>
        <v>-8.2500000000000004E-2</v>
      </c>
      <c r="Q79" s="376"/>
    </row>
    <row r="80" spans="1:17" s="372" customFormat="1" ht="15" customHeight="1">
      <c r="A80" s="301">
        <v>7</v>
      </c>
      <c r="B80" s="302" t="s">
        <v>120</v>
      </c>
      <c r="C80" s="305">
        <v>4864973</v>
      </c>
      <c r="D80" s="36" t="s">
        <v>12</v>
      </c>
      <c r="E80" s="37" t="s">
        <v>300</v>
      </c>
      <c r="F80" s="310">
        <v>-1000</v>
      </c>
      <c r="G80" s="284">
        <v>474</v>
      </c>
      <c r="H80" s="285">
        <v>474</v>
      </c>
      <c r="I80" s="387">
        <f>G80-H80</f>
        <v>0</v>
      </c>
      <c r="J80" s="387">
        <f>$F80*I80</f>
        <v>0</v>
      </c>
      <c r="K80" s="862">
        <f>J80/1000000</f>
        <v>0</v>
      </c>
      <c r="L80" s="284">
        <v>400</v>
      </c>
      <c r="M80" s="285">
        <v>360</v>
      </c>
      <c r="N80" s="387">
        <f>L80-M80</f>
        <v>40</v>
      </c>
      <c r="O80" s="387">
        <f>$F80*N80</f>
        <v>-40000</v>
      </c>
      <c r="P80" s="862">
        <f>O80/1000000</f>
        <v>-0.04</v>
      </c>
      <c r="Q80" s="376"/>
    </row>
    <row r="81" spans="1:18" s="406" customFormat="1" ht="15" customHeight="1">
      <c r="A81" s="792">
        <v>8</v>
      </c>
      <c r="B81" s="793" t="s">
        <v>497</v>
      </c>
      <c r="C81" s="796">
        <v>5128414</v>
      </c>
      <c r="D81" s="57" t="s">
        <v>12</v>
      </c>
      <c r="E81" s="58" t="s">
        <v>300</v>
      </c>
      <c r="F81" s="310">
        <v>-1000</v>
      </c>
      <c r="G81" s="284">
        <v>141</v>
      </c>
      <c r="H81" s="285">
        <v>138</v>
      </c>
      <c r="I81" s="387">
        <f>G81-H81</f>
        <v>3</v>
      </c>
      <c r="J81" s="387">
        <f>$F81*I81</f>
        <v>-3000</v>
      </c>
      <c r="K81" s="862">
        <f>J81/1000000</f>
        <v>-3.0000000000000001E-3</v>
      </c>
      <c r="L81" s="284">
        <v>204</v>
      </c>
      <c r="M81" s="285">
        <v>191</v>
      </c>
      <c r="N81" s="387">
        <f>L81-M81</f>
        <v>13</v>
      </c>
      <c r="O81" s="387">
        <f>$F81*N81</f>
        <v>-13000</v>
      </c>
      <c r="P81" s="862">
        <f>O81/1000000</f>
        <v>-1.2999999999999999E-2</v>
      </c>
      <c r="Q81" s="501"/>
    </row>
    <row r="82" spans="1:18" s="372" customFormat="1" ht="15.75" customHeight="1">
      <c r="A82" s="301">
        <v>9</v>
      </c>
      <c r="B82" s="302" t="s">
        <v>121</v>
      </c>
      <c r="C82" s="305">
        <v>4865024</v>
      </c>
      <c r="D82" s="36" t="s">
        <v>12</v>
      </c>
      <c r="E82" s="37" t="s">
        <v>300</v>
      </c>
      <c r="F82" s="310">
        <v>-1000</v>
      </c>
      <c r="G82" s="284">
        <v>2033</v>
      </c>
      <c r="H82" s="285">
        <v>2031</v>
      </c>
      <c r="I82" s="285">
        <f>G82-H82</f>
        <v>2</v>
      </c>
      <c r="J82" s="285">
        <f>$F82*I82</f>
        <v>-2000</v>
      </c>
      <c r="K82" s="819">
        <f>J82/1000000</f>
        <v>-2E-3</v>
      </c>
      <c r="L82" s="284">
        <v>339</v>
      </c>
      <c r="M82" s="285">
        <v>324</v>
      </c>
      <c r="N82" s="285">
        <f>L82-M82</f>
        <v>15</v>
      </c>
      <c r="O82" s="285">
        <f>$F82*N82</f>
        <v>-15000</v>
      </c>
      <c r="P82" s="819">
        <f>O82/1000000</f>
        <v>-1.4999999999999999E-2</v>
      </c>
      <c r="Q82" s="611"/>
    </row>
    <row r="83" spans="1:18" s="372" customFormat="1" ht="15.75" customHeight="1">
      <c r="A83" s="301"/>
      <c r="B83" s="304" t="s">
        <v>122</v>
      </c>
      <c r="C83" s="305"/>
      <c r="D83" s="36"/>
      <c r="E83" s="36"/>
      <c r="F83" s="310"/>
      <c r="G83" s="284"/>
      <c r="H83" s="285"/>
      <c r="I83" s="387"/>
      <c r="J83" s="387"/>
      <c r="K83" s="862"/>
      <c r="L83" s="284"/>
      <c r="M83" s="285"/>
      <c r="N83" s="387"/>
      <c r="O83" s="387"/>
      <c r="P83" s="862"/>
      <c r="Q83" s="376"/>
    </row>
    <row r="84" spans="1:18" s="372" customFormat="1" ht="15.95" customHeight="1">
      <c r="A84" s="301">
        <v>10</v>
      </c>
      <c r="B84" s="302" t="s">
        <v>123</v>
      </c>
      <c r="C84" s="305">
        <v>5128441</v>
      </c>
      <c r="D84" s="36" t="s">
        <v>12</v>
      </c>
      <c r="E84" s="37" t="s">
        <v>300</v>
      </c>
      <c r="F84" s="310">
        <v>-1000</v>
      </c>
      <c r="G84" s="284">
        <v>248</v>
      </c>
      <c r="H84" s="285">
        <v>247</v>
      </c>
      <c r="I84" s="387">
        <f>G84-H84</f>
        <v>1</v>
      </c>
      <c r="J84" s="387">
        <f>$F84*I84</f>
        <v>-1000</v>
      </c>
      <c r="K84" s="862">
        <f>J84/1000000</f>
        <v>-1E-3</v>
      </c>
      <c r="L84" s="284">
        <v>1091</v>
      </c>
      <c r="M84" s="285">
        <v>1087</v>
      </c>
      <c r="N84" s="387">
        <f>L84-M84</f>
        <v>4</v>
      </c>
      <c r="O84" s="387">
        <f>$F84*N84</f>
        <v>-4000</v>
      </c>
      <c r="P84" s="862">
        <f>O84/1000000</f>
        <v>-4.0000000000000001E-3</v>
      </c>
      <c r="Q84" s="501"/>
    </row>
    <row r="85" spans="1:18" s="372" customFormat="1" ht="15.95" customHeight="1">
      <c r="A85" s="301">
        <v>11</v>
      </c>
      <c r="B85" s="302" t="s">
        <v>124</v>
      </c>
      <c r="C85" s="305">
        <v>5128429</v>
      </c>
      <c r="D85" s="36" t="s">
        <v>12</v>
      </c>
      <c r="E85" s="37" t="s">
        <v>300</v>
      </c>
      <c r="F85" s="310">
        <v>-1000</v>
      </c>
      <c r="G85" s="284">
        <v>1671</v>
      </c>
      <c r="H85" s="285">
        <v>1598</v>
      </c>
      <c r="I85" s="387">
        <f>G85-H85</f>
        <v>73</v>
      </c>
      <c r="J85" s="387">
        <f>$F85*I85</f>
        <v>-73000</v>
      </c>
      <c r="K85" s="862">
        <f>J85/1000000</f>
        <v>-7.2999999999999995E-2</v>
      </c>
      <c r="L85" s="284">
        <v>2096</v>
      </c>
      <c r="M85" s="285">
        <v>2067</v>
      </c>
      <c r="N85" s="387">
        <f>L85-M85</f>
        <v>29</v>
      </c>
      <c r="O85" s="387">
        <f>$F85*N85</f>
        <v>-29000</v>
      </c>
      <c r="P85" s="862">
        <f>O85/1000000</f>
        <v>-2.9000000000000001E-2</v>
      </c>
      <c r="Q85" s="384"/>
    </row>
    <row r="86" spans="1:18" s="372" customFormat="1" ht="15.95" customHeight="1">
      <c r="A86" s="301"/>
      <c r="B86" s="303" t="s">
        <v>125</v>
      </c>
      <c r="C86" s="305"/>
      <c r="D86" s="39"/>
      <c r="E86" s="39"/>
      <c r="F86" s="310"/>
      <c r="G86" s="284"/>
      <c r="H86" s="285"/>
      <c r="I86" s="387"/>
      <c r="J86" s="387"/>
      <c r="K86" s="862"/>
      <c r="L86" s="284"/>
      <c r="M86" s="285"/>
      <c r="N86" s="387"/>
      <c r="O86" s="387"/>
      <c r="P86" s="862"/>
      <c r="Q86" s="376"/>
    </row>
    <row r="87" spans="1:18" s="372" customFormat="1" ht="19.5" customHeight="1">
      <c r="A87" s="301">
        <v>12</v>
      </c>
      <c r="B87" s="302" t="s">
        <v>126</v>
      </c>
      <c r="C87" s="305">
        <v>4864838</v>
      </c>
      <c r="D87" s="36" t="s">
        <v>12</v>
      </c>
      <c r="E87" s="37" t="s">
        <v>300</v>
      </c>
      <c r="F87" s="310">
        <v>-5000</v>
      </c>
      <c r="G87" s="284">
        <v>14380</v>
      </c>
      <c r="H87" s="285">
        <v>14376</v>
      </c>
      <c r="I87" s="387">
        <f>G87-H87</f>
        <v>4</v>
      </c>
      <c r="J87" s="387">
        <f>$F87*I87</f>
        <v>-20000</v>
      </c>
      <c r="K87" s="862">
        <f>J87/1000000</f>
        <v>-0.02</v>
      </c>
      <c r="L87" s="284">
        <v>1285</v>
      </c>
      <c r="M87" s="285">
        <v>1216</v>
      </c>
      <c r="N87" s="387">
        <f>L87-M87</f>
        <v>69</v>
      </c>
      <c r="O87" s="387">
        <f>$F87*N87</f>
        <v>-345000</v>
      </c>
      <c r="P87" s="862">
        <f>O87/1000000</f>
        <v>-0.34499999999999997</v>
      </c>
      <c r="Q87" s="383"/>
    </row>
    <row r="88" spans="1:18" s="372" customFormat="1" ht="19.5" customHeight="1">
      <c r="A88" s="301">
        <v>13</v>
      </c>
      <c r="B88" s="302" t="s">
        <v>127</v>
      </c>
      <c r="C88" s="305">
        <v>4864910</v>
      </c>
      <c r="D88" s="36" t="s">
        <v>12</v>
      </c>
      <c r="E88" s="37" t="s">
        <v>300</v>
      </c>
      <c r="F88" s="310">
        <v>-1000</v>
      </c>
      <c r="G88" s="284">
        <v>10713</v>
      </c>
      <c r="H88" s="285">
        <v>3524</v>
      </c>
      <c r="I88" s="285">
        <f>G88-H88</f>
        <v>7189</v>
      </c>
      <c r="J88" s="285">
        <f>$F88*I88</f>
        <v>-7189000</v>
      </c>
      <c r="K88" s="819">
        <f>J88/1000000</f>
        <v>-7.1890000000000001</v>
      </c>
      <c r="L88" s="284">
        <v>29</v>
      </c>
      <c r="M88" s="285">
        <v>29</v>
      </c>
      <c r="N88" s="285">
        <f>L88-M88</f>
        <v>0</v>
      </c>
      <c r="O88" s="285">
        <f>$F88*N88</f>
        <v>0</v>
      </c>
      <c r="P88" s="819">
        <f>O88/1000000</f>
        <v>0</v>
      </c>
      <c r="Q88" s="548"/>
    </row>
    <row r="89" spans="1:18" s="372" customFormat="1" ht="18.75" customHeight="1">
      <c r="A89" s="301">
        <v>14</v>
      </c>
      <c r="B89" s="302" t="s">
        <v>362</v>
      </c>
      <c r="C89" s="305">
        <v>4864931</v>
      </c>
      <c r="D89" s="36" t="s">
        <v>12</v>
      </c>
      <c r="E89" s="37" t="s">
        <v>300</v>
      </c>
      <c r="F89" s="310">
        <v>-1000</v>
      </c>
      <c r="G89" s="284">
        <v>11559</v>
      </c>
      <c r="H89" s="285">
        <v>14752</v>
      </c>
      <c r="I89" s="285">
        <f>G89-H89</f>
        <v>-3193</v>
      </c>
      <c r="J89" s="285">
        <f>$F89*I89</f>
        <v>3193000</v>
      </c>
      <c r="K89" s="819">
        <f>J89/1000000</f>
        <v>3.1930000000000001</v>
      </c>
      <c r="L89" s="284">
        <v>912</v>
      </c>
      <c r="M89" s="285">
        <v>912</v>
      </c>
      <c r="N89" s="285">
        <f>L89-M89</f>
        <v>0</v>
      </c>
      <c r="O89" s="285">
        <f>$F89*N89</f>
        <v>0</v>
      </c>
      <c r="P89" s="819">
        <f>O89/1000000</f>
        <v>0</v>
      </c>
      <c r="Q89" s="376"/>
    </row>
    <row r="90" spans="1:18" s="402" customFormat="1" ht="15.75" thickBot="1">
      <c r="A90" s="553"/>
      <c r="B90" s="613"/>
      <c r="C90" s="306"/>
      <c r="D90" s="80"/>
      <c r="E90" s="404"/>
      <c r="F90" s="306"/>
      <c r="G90" s="374"/>
      <c r="H90" s="375"/>
      <c r="I90" s="375"/>
      <c r="J90" s="375"/>
      <c r="K90" s="863"/>
      <c r="L90" s="374"/>
      <c r="M90" s="375"/>
      <c r="N90" s="375"/>
      <c r="O90" s="375"/>
      <c r="P90" s="863"/>
      <c r="Q90" s="614"/>
    </row>
    <row r="91" spans="1:18" ht="18.75" thickTop="1">
      <c r="A91" s="372"/>
      <c r="B91" s="255" t="s">
        <v>221</v>
      </c>
      <c r="F91" s="479"/>
      <c r="G91" s="372"/>
      <c r="H91" s="372"/>
      <c r="I91" s="438"/>
      <c r="J91" s="438"/>
      <c r="K91" s="113">
        <f>SUM(K73:K90)</f>
        <v>-4.43</v>
      </c>
      <c r="L91" s="399"/>
      <c r="M91" s="372"/>
      <c r="N91" s="438"/>
      <c r="O91" s="438"/>
      <c r="P91" s="113">
        <f>SUM(P73:P90)</f>
        <v>-0.75350000000000006</v>
      </c>
      <c r="Q91" s="372"/>
    </row>
    <row r="92" spans="1:18" ht="18">
      <c r="B92" s="255"/>
      <c r="F92" s="479"/>
      <c r="I92" s="16"/>
      <c r="J92" s="16"/>
      <c r="K92" s="864"/>
      <c r="L92" s="17"/>
      <c r="N92" s="16"/>
      <c r="O92" s="16"/>
      <c r="P92" s="872"/>
    </row>
    <row r="93" spans="1:18" ht="18">
      <c r="B93" s="255" t="s">
        <v>133</v>
      </c>
      <c r="F93" s="479"/>
      <c r="I93" s="16"/>
      <c r="J93" s="16"/>
      <c r="K93" s="865">
        <f>SUM(K91:K92)</f>
        <v>-4.43</v>
      </c>
      <c r="L93" s="17"/>
      <c r="N93" s="16"/>
      <c r="O93" s="16"/>
      <c r="P93" s="865">
        <f>SUM(P91:P92)</f>
        <v>-0.75350000000000006</v>
      </c>
    </row>
    <row r="94" spans="1:18" ht="15">
      <c r="F94" s="479"/>
      <c r="I94" s="16"/>
      <c r="J94" s="16"/>
      <c r="K94" s="864"/>
      <c r="L94" s="17"/>
      <c r="N94" s="16"/>
      <c r="O94" s="16"/>
      <c r="P94" s="864"/>
    </row>
    <row r="95" spans="1:18" ht="15">
      <c r="F95" s="479"/>
      <c r="I95" s="16"/>
      <c r="J95" s="16"/>
      <c r="K95" s="864"/>
      <c r="L95" s="17"/>
      <c r="N95" s="16"/>
      <c r="O95" s="16"/>
      <c r="P95" s="864"/>
    </row>
    <row r="96" spans="1:18" ht="15">
      <c r="F96" s="479"/>
      <c r="I96" s="16"/>
      <c r="J96" s="16"/>
      <c r="K96" s="864"/>
      <c r="L96" s="17"/>
      <c r="N96" s="16"/>
      <c r="O96" s="16"/>
      <c r="P96" s="864"/>
      <c r="Q96" s="215" t="str">
        <f>NDPL!Q1</f>
        <v>MARCH-2024</v>
      </c>
      <c r="R96" s="215"/>
    </row>
    <row r="97" spans="1:17" ht="18.75" thickBot="1">
      <c r="A97" s="264" t="s">
        <v>220</v>
      </c>
      <c r="F97" s="479"/>
      <c r="G97" s="6"/>
      <c r="H97" s="6"/>
      <c r="I97" s="41" t="s">
        <v>7</v>
      </c>
      <c r="J97" s="17"/>
      <c r="K97" s="682"/>
      <c r="L97" s="17"/>
      <c r="M97" s="17"/>
      <c r="N97" s="41" t="s">
        <v>348</v>
      </c>
      <c r="O97" s="17"/>
      <c r="P97" s="682"/>
    </row>
    <row r="98" spans="1:17" ht="48" customHeight="1" thickTop="1" thickBot="1">
      <c r="A98" s="31" t="s">
        <v>8</v>
      </c>
      <c r="B98" s="28" t="s">
        <v>9</v>
      </c>
      <c r="C98" s="417" t="s">
        <v>1</v>
      </c>
      <c r="D98" s="417" t="s">
        <v>2</v>
      </c>
      <c r="E98" s="417" t="s">
        <v>3</v>
      </c>
      <c r="F98" s="417" t="s">
        <v>10</v>
      </c>
      <c r="G98" s="31" t="str">
        <f>NDPL!G5</f>
        <v>FINAL READING 31/03/2024</v>
      </c>
      <c r="H98" s="29" t="str">
        <f>NDPL!H5</f>
        <v>INTIAL READING 01/03/2024</v>
      </c>
      <c r="I98" s="29" t="s">
        <v>4</v>
      </c>
      <c r="J98" s="29" t="s">
        <v>5</v>
      </c>
      <c r="K98" s="854" t="s">
        <v>6</v>
      </c>
      <c r="L98" s="31" t="str">
        <f>NDPL!G5</f>
        <v>FINAL READING 31/03/2024</v>
      </c>
      <c r="M98" s="29" t="str">
        <f>NDPL!H5</f>
        <v>INTIAL READING 01/03/2024</v>
      </c>
      <c r="N98" s="29" t="s">
        <v>4</v>
      </c>
      <c r="O98" s="29" t="s">
        <v>5</v>
      </c>
      <c r="P98" s="854" t="s">
        <v>6</v>
      </c>
      <c r="Q98" s="30" t="s">
        <v>266</v>
      </c>
    </row>
    <row r="99" spans="1:17" ht="17.25" thickTop="1" thickBot="1">
      <c r="A99" s="5"/>
      <c r="B99" s="38"/>
      <c r="C99" s="431"/>
      <c r="D99" s="431"/>
      <c r="E99" s="431"/>
      <c r="F99" s="1001"/>
      <c r="G99" s="4"/>
      <c r="H99" s="4"/>
      <c r="I99" s="4"/>
      <c r="J99" s="4"/>
      <c r="K99" s="855"/>
      <c r="L99" s="18"/>
      <c r="M99" s="4"/>
      <c r="N99" s="4"/>
      <c r="O99" s="4"/>
      <c r="P99" s="855"/>
    </row>
    <row r="100" spans="1:17" ht="15.95" customHeight="1" thickTop="1">
      <c r="A100" s="299"/>
      <c r="B100" s="308" t="s">
        <v>30</v>
      </c>
      <c r="C100" s="780"/>
      <c r="D100" s="74"/>
      <c r="E100" s="81"/>
      <c r="F100" s="276"/>
      <c r="G100" s="27"/>
      <c r="H100" s="23"/>
      <c r="I100" s="24"/>
      <c r="J100" s="24"/>
      <c r="K100" s="866"/>
      <c r="L100" s="22"/>
      <c r="M100" s="23"/>
      <c r="N100" s="24"/>
      <c r="O100" s="24"/>
      <c r="P100" s="866"/>
      <c r="Q100" s="124"/>
    </row>
    <row r="101" spans="1:17" s="372" customFormat="1" ht="15.95" customHeight="1">
      <c r="A101" s="301">
        <v>1</v>
      </c>
      <c r="B101" s="302" t="s">
        <v>31</v>
      </c>
      <c r="C101" s="758">
        <v>4864791</v>
      </c>
      <c r="D101" s="378" t="s">
        <v>12</v>
      </c>
      <c r="E101" s="379" t="s">
        <v>300</v>
      </c>
      <c r="F101" s="310">
        <v>-266.67</v>
      </c>
      <c r="G101" s="284">
        <v>989726</v>
      </c>
      <c r="H101" s="285">
        <v>989855</v>
      </c>
      <c r="I101" s="234">
        <f>G101-H101</f>
        <v>-129</v>
      </c>
      <c r="J101" s="234">
        <f>$F101*I101</f>
        <v>34400.43</v>
      </c>
      <c r="K101" s="850">
        <f>J101/1000000</f>
        <v>3.4400430000000003E-2</v>
      </c>
      <c r="L101" s="284">
        <v>999930</v>
      </c>
      <c r="M101" s="285">
        <v>999924</v>
      </c>
      <c r="N101" s="234">
        <f>L101-M101</f>
        <v>6</v>
      </c>
      <c r="O101" s="234">
        <f>$F101*N101</f>
        <v>-1600.02</v>
      </c>
      <c r="P101" s="850">
        <f>O101/1000000</f>
        <v>-1.60002E-3</v>
      </c>
      <c r="Q101" s="395"/>
    </row>
    <row r="102" spans="1:17" s="372" customFormat="1" ht="15.95" customHeight="1">
      <c r="A102" s="301">
        <v>2</v>
      </c>
      <c r="B102" s="302" t="s">
        <v>32</v>
      </c>
      <c r="C102" s="758">
        <v>4865184</v>
      </c>
      <c r="D102" s="36" t="s">
        <v>12</v>
      </c>
      <c r="E102" s="37" t="s">
        <v>300</v>
      </c>
      <c r="F102" s="310">
        <v>-2000</v>
      </c>
      <c r="G102" s="284">
        <v>6</v>
      </c>
      <c r="H102" s="285">
        <v>6</v>
      </c>
      <c r="I102" s="234">
        <f>G102-H102</f>
        <v>0</v>
      </c>
      <c r="J102" s="234">
        <f>$F102*I102</f>
        <v>0</v>
      </c>
      <c r="K102" s="850">
        <f>J102/1000000</f>
        <v>0</v>
      </c>
      <c r="L102" s="284">
        <v>150</v>
      </c>
      <c r="M102" s="285">
        <v>145</v>
      </c>
      <c r="N102" s="285">
        <f>L102-M102</f>
        <v>5</v>
      </c>
      <c r="O102" s="285">
        <f>$F102*N102</f>
        <v>-10000</v>
      </c>
      <c r="P102" s="819">
        <f>O102/1000000</f>
        <v>-0.01</v>
      </c>
      <c r="Q102" s="376"/>
    </row>
    <row r="103" spans="1:17" s="372" customFormat="1" ht="15.95" customHeight="1">
      <c r="A103" s="301"/>
      <c r="B103" s="304" t="s">
        <v>327</v>
      </c>
      <c r="C103" s="758"/>
      <c r="D103" s="36"/>
      <c r="E103" s="37"/>
      <c r="F103" s="310"/>
      <c r="G103" s="284"/>
      <c r="H103" s="285"/>
      <c r="I103" s="234"/>
      <c r="J103" s="234"/>
      <c r="K103" s="850"/>
      <c r="L103" s="284"/>
      <c r="M103" s="285"/>
      <c r="N103" s="285"/>
      <c r="O103" s="285"/>
      <c r="P103" s="819"/>
      <c r="Q103" s="376"/>
    </row>
    <row r="104" spans="1:17" s="372" customFormat="1" ht="15">
      <c r="A104" s="301">
        <v>3</v>
      </c>
      <c r="B104" s="274" t="s">
        <v>103</v>
      </c>
      <c r="C104" s="758">
        <v>4865107</v>
      </c>
      <c r="D104" s="39" t="s">
        <v>12</v>
      </c>
      <c r="E104" s="37" t="s">
        <v>300</v>
      </c>
      <c r="F104" s="310">
        <v>-266.66000000000003</v>
      </c>
      <c r="G104" s="284">
        <v>1</v>
      </c>
      <c r="H104" s="285">
        <v>7</v>
      </c>
      <c r="I104" s="234">
        <f t="shared" ref="I104:I113" si="12">G104-H104</f>
        <v>-6</v>
      </c>
      <c r="J104" s="234">
        <f t="shared" ref="J104:J114" si="13">$F104*I104</f>
        <v>1599.96</v>
      </c>
      <c r="K104" s="850">
        <f t="shared" ref="K104:K114" si="14">J104/1000000</f>
        <v>1.5999600000000001E-3</v>
      </c>
      <c r="L104" s="284">
        <v>2146</v>
      </c>
      <c r="M104" s="285">
        <v>2146</v>
      </c>
      <c r="N104" s="285">
        <f t="shared" ref="N104:N113" si="15">L104-M104</f>
        <v>0</v>
      </c>
      <c r="O104" s="285">
        <f t="shared" ref="O104:O114" si="16">$F104*N104</f>
        <v>0</v>
      </c>
      <c r="P104" s="819">
        <f t="shared" ref="P104:P114" si="17">O104/1000000</f>
        <v>0</v>
      </c>
      <c r="Q104" s="396"/>
    </row>
    <row r="105" spans="1:17" s="372" customFormat="1" ht="15">
      <c r="A105" s="301"/>
      <c r="B105" s="274"/>
      <c r="C105" s="758"/>
      <c r="D105" s="39"/>
      <c r="E105" s="37"/>
      <c r="F105" s="310">
        <v>-266.66000000000003</v>
      </c>
      <c r="G105" s="284">
        <v>999850</v>
      </c>
      <c r="H105" s="285">
        <v>999994</v>
      </c>
      <c r="I105" s="234">
        <f>G105-H105</f>
        <v>-144</v>
      </c>
      <c r="J105" s="234">
        <f>$F105*I105</f>
        <v>38399.040000000001</v>
      </c>
      <c r="K105" s="850">
        <f>J105/1000000</f>
        <v>3.8399040000000002E-2</v>
      </c>
      <c r="L105" s="284"/>
      <c r="M105" s="285"/>
      <c r="N105" s="285"/>
      <c r="O105" s="285"/>
      <c r="P105" s="819"/>
      <c r="Q105" s="396"/>
    </row>
    <row r="106" spans="1:17" s="372" customFormat="1" ht="15.95" customHeight="1">
      <c r="A106" s="301">
        <v>4</v>
      </c>
      <c r="B106" s="302" t="s">
        <v>104</v>
      </c>
      <c r="C106" s="758">
        <v>4865150</v>
      </c>
      <c r="D106" s="36" t="s">
        <v>12</v>
      </c>
      <c r="E106" s="37" t="s">
        <v>300</v>
      </c>
      <c r="F106" s="310">
        <v>-100</v>
      </c>
      <c r="G106" s="284">
        <v>16991</v>
      </c>
      <c r="H106" s="285">
        <v>15946</v>
      </c>
      <c r="I106" s="234">
        <f>G106-H106</f>
        <v>1045</v>
      </c>
      <c r="J106" s="234">
        <f>$F106*I106</f>
        <v>-104500</v>
      </c>
      <c r="K106" s="850">
        <f>J106/1000000</f>
        <v>-0.1045</v>
      </c>
      <c r="L106" s="284">
        <v>1603</v>
      </c>
      <c r="M106" s="285">
        <v>1603</v>
      </c>
      <c r="N106" s="285">
        <f>L106-M106</f>
        <v>0</v>
      </c>
      <c r="O106" s="285">
        <f>$F106*N106</f>
        <v>0</v>
      </c>
      <c r="P106" s="819">
        <f>O106/1000000</f>
        <v>0</v>
      </c>
      <c r="Q106" s="376"/>
    </row>
    <row r="107" spans="1:17" s="372" customFormat="1" ht="15">
      <c r="A107" s="301">
        <v>5</v>
      </c>
      <c r="B107" s="302" t="s">
        <v>105</v>
      </c>
      <c r="C107" s="758">
        <v>4865136</v>
      </c>
      <c r="D107" s="36" t="s">
        <v>12</v>
      </c>
      <c r="E107" s="37" t="s">
        <v>300</v>
      </c>
      <c r="F107" s="310">
        <v>-200</v>
      </c>
      <c r="G107" s="284">
        <v>966555</v>
      </c>
      <c r="H107" s="285">
        <v>967566</v>
      </c>
      <c r="I107" s="234">
        <f t="shared" si="12"/>
        <v>-1011</v>
      </c>
      <c r="J107" s="234">
        <f t="shared" si="13"/>
        <v>202200</v>
      </c>
      <c r="K107" s="850">
        <f t="shared" si="14"/>
        <v>0.20219999999999999</v>
      </c>
      <c r="L107" s="284">
        <v>244</v>
      </c>
      <c r="M107" s="285">
        <v>244</v>
      </c>
      <c r="N107" s="285">
        <f t="shared" si="15"/>
        <v>0</v>
      </c>
      <c r="O107" s="285">
        <f t="shared" si="16"/>
        <v>0</v>
      </c>
      <c r="P107" s="819">
        <f t="shared" si="17"/>
        <v>0</v>
      </c>
      <c r="Q107" s="605"/>
    </row>
    <row r="108" spans="1:17" s="372" customFormat="1" ht="15">
      <c r="A108" s="301">
        <v>6</v>
      </c>
      <c r="B108" s="302" t="s">
        <v>106</v>
      </c>
      <c r="C108" s="758">
        <v>4865172</v>
      </c>
      <c r="D108" s="36" t="s">
        <v>12</v>
      </c>
      <c r="E108" s="37" t="s">
        <v>300</v>
      </c>
      <c r="F108" s="310">
        <v>-1000</v>
      </c>
      <c r="G108" s="284">
        <v>88</v>
      </c>
      <c r="H108" s="285">
        <v>222</v>
      </c>
      <c r="I108" s="234">
        <f>G108-H108</f>
        <v>-134</v>
      </c>
      <c r="J108" s="234">
        <f>$F108*I108</f>
        <v>134000</v>
      </c>
      <c r="K108" s="850">
        <f>J108/1000000</f>
        <v>0.13400000000000001</v>
      </c>
      <c r="L108" s="284">
        <v>365</v>
      </c>
      <c r="M108" s="285">
        <v>365</v>
      </c>
      <c r="N108" s="285">
        <f>L108-M108</f>
        <v>0</v>
      </c>
      <c r="O108" s="285">
        <f>$F108*N108</f>
        <v>0</v>
      </c>
      <c r="P108" s="819">
        <f>O108/1000000</f>
        <v>0</v>
      </c>
      <c r="Q108" s="546"/>
    </row>
    <row r="109" spans="1:17" s="372" customFormat="1" ht="15">
      <c r="A109" s="301">
        <v>7</v>
      </c>
      <c r="B109" s="302" t="s">
        <v>107</v>
      </c>
      <c r="C109" s="758">
        <v>4865010</v>
      </c>
      <c r="D109" s="36" t="s">
        <v>12</v>
      </c>
      <c r="E109" s="37" t="s">
        <v>300</v>
      </c>
      <c r="F109" s="310">
        <v>-800</v>
      </c>
      <c r="G109" s="284">
        <v>999813</v>
      </c>
      <c r="H109" s="285">
        <v>999896</v>
      </c>
      <c r="I109" s="234">
        <f>G109-H109</f>
        <v>-83</v>
      </c>
      <c r="J109" s="234">
        <f>$F109*I109</f>
        <v>66400</v>
      </c>
      <c r="K109" s="850">
        <f>J109/1000000</f>
        <v>6.6400000000000001E-2</v>
      </c>
      <c r="L109" s="284">
        <v>1134</v>
      </c>
      <c r="M109" s="285">
        <v>1134</v>
      </c>
      <c r="N109" s="285">
        <f>L109-M109</f>
        <v>0</v>
      </c>
      <c r="O109" s="285">
        <f>$F109*N109</f>
        <v>0</v>
      </c>
      <c r="P109" s="819">
        <f>O109/1000000</f>
        <v>0</v>
      </c>
      <c r="Q109" s="548"/>
    </row>
    <row r="110" spans="1:17" s="372" customFormat="1" ht="15.95" customHeight="1">
      <c r="A110" s="301">
        <v>8</v>
      </c>
      <c r="B110" s="302" t="s">
        <v>323</v>
      </c>
      <c r="C110" s="758">
        <v>4865004</v>
      </c>
      <c r="D110" s="36" t="s">
        <v>12</v>
      </c>
      <c r="E110" s="37" t="s">
        <v>300</v>
      </c>
      <c r="F110" s="310">
        <v>-800</v>
      </c>
      <c r="G110" s="284">
        <v>963</v>
      </c>
      <c r="H110" s="285">
        <v>1170</v>
      </c>
      <c r="I110" s="234">
        <f t="shared" si="12"/>
        <v>-207</v>
      </c>
      <c r="J110" s="234">
        <f t="shared" si="13"/>
        <v>165600</v>
      </c>
      <c r="K110" s="850">
        <f t="shared" si="14"/>
        <v>0.1656</v>
      </c>
      <c r="L110" s="284">
        <v>2252</v>
      </c>
      <c r="M110" s="285">
        <v>2252</v>
      </c>
      <c r="N110" s="285">
        <f t="shared" si="15"/>
        <v>0</v>
      </c>
      <c r="O110" s="285">
        <f t="shared" si="16"/>
        <v>0</v>
      </c>
      <c r="P110" s="819">
        <f t="shared" si="17"/>
        <v>0</v>
      </c>
      <c r="Q110" s="396"/>
    </row>
    <row r="111" spans="1:17" s="372" customFormat="1" ht="15.95" customHeight="1">
      <c r="A111" s="301">
        <v>9</v>
      </c>
      <c r="B111" s="302" t="s">
        <v>345</v>
      </c>
      <c r="C111" s="758">
        <v>4865050</v>
      </c>
      <c r="D111" s="36" t="s">
        <v>12</v>
      </c>
      <c r="E111" s="37" t="s">
        <v>300</v>
      </c>
      <c r="F111" s="310">
        <v>-800</v>
      </c>
      <c r="G111" s="284">
        <v>982119</v>
      </c>
      <c r="H111" s="285">
        <v>982119</v>
      </c>
      <c r="I111" s="234">
        <f>G111-H111</f>
        <v>0</v>
      </c>
      <c r="J111" s="234">
        <f t="shared" si="13"/>
        <v>0</v>
      </c>
      <c r="K111" s="850">
        <f t="shared" si="14"/>
        <v>0</v>
      </c>
      <c r="L111" s="284">
        <v>998603</v>
      </c>
      <c r="M111" s="285">
        <v>998603</v>
      </c>
      <c r="N111" s="285">
        <f>L111-M111</f>
        <v>0</v>
      </c>
      <c r="O111" s="285">
        <f t="shared" si="16"/>
        <v>0</v>
      </c>
      <c r="P111" s="819">
        <f t="shared" si="17"/>
        <v>0</v>
      </c>
      <c r="Q111" s="376"/>
    </row>
    <row r="112" spans="1:17" s="372" customFormat="1" ht="15.95" customHeight="1">
      <c r="A112" s="301">
        <v>10</v>
      </c>
      <c r="B112" s="302" t="s">
        <v>344</v>
      </c>
      <c r="C112" s="758">
        <v>4864998</v>
      </c>
      <c r="D112" s="36" t="s">
        <v>12</v>
      </c>
      <c r="E112" s="37" t="s">
        <v>300</v>
      </c>
      <c r="F112" s="310">
        <v>-800</v>
      </c>
      <c r="G112" s="284">
        <v>950267</v>
      </c>
      <c r="H112" s="285">
        <v>950267</v>
      </c>
      <c r="I112" s="234">
        <f t="shared" si="12"/>
        <v>0</v>
      </c>
      <c r="J112" s="234">
        <f t="shared" si="13"/>
        <v>0</v>
      </c>
      <c r="K112" s="850">
        <f t="shared" si="14"/>
        <v>0</v>
      </c>
      <c r="L112" s="284">
        <v>979419</v>
      </c>
      <c r="M112" s="285">
        <v>979419</v>
      </c>
      <c r="N112" s="285">
        <f t="shared" si="15"/>
        <v>0</v>
      </c>
      <c r="O112" s="285">
        <f t="shared" si="16"/>
        <v>0</v>
      </c>
      <c r="P112" s="819">
        <f t="shared" si="17"/>
        <v>0</v>
      </c>
      <c r="Q112" s="376"/>
    </row>
    <row r="113" spans="1:17" s="372" customFormat="1" ht="15.95" customHeight="1">
      <c r="A113" s="301">
        <v>11</v>
      </c>
      <c r="B113" s="302" t="s">
        <v>338</v>
      </c>
      <c r="C113" s="758">
        <v>4864993</v>
      </c>
      <c r="D113" s="139" t="s">
        <v>12</v>
      </c>
      <c r="E113" s="217" t="s">
        <v>300</v>
      </c>
      <c r="F113" s="310">
        <v>-800</v>
      </c>
      <c r="G113" s="284">
        <v>934983</v>
      </c>
      <c r="H113" s="285">
        <v>936511</v>
      </c>
      <c r="I113" s="234">
        <f t="shared" si="12"/>
        <v>-1528</v>
      </c>
      <c r="J113" s="234">
        <f t="shared" si="13"/>
        <v>1222400</v>
      </c>
      <c r="K113" s="850">
        <f t="shared" si="14"/>
        <v>1.2223999999999999</v>
      </c>
      <c r="L113" s="284">
        <v>987472</v>
      </c>
      <c r="M113" s="285">
        <v>987472</v>
      </c>
      <c r="N113" s="285">
        <f t="shared" si="15"/>
        <v>0</v>
      </c>
      <c r="O113" s="285">
        <f t="shared" si="16"/>
        <v>0</v>
      </c>
      <c r="P113" s="819">
        <f t="shared" si="17"/>
        <v>0</v>
      </c>
      <c r="Q113" s="377"/>
    </row>
    <row r="114" spans="1:17" s="372" customFormat="1" ht="15.95" customHeight="1">
      <c r="A114" s="301">
        <v>12</v>
      </c>
      <c r="B114" s="302" t="s">
        <v>379</v>
      </c>
      <c r="C114" s="758">
        <v>5128403</v>
      </c>
      <c r="D114" s="139" t="s">
        <v>12</v>
      </c>
      <c r="E114" s="217" t="s">
        <v>300</v>
      </c>
      <c r="F114" s="310">
        <v>-2000</v>
      </c>
      <c r="G114" s="284">
        <v>991788</v>
      </c>
      <c r="H114" s="285">
        <v>992037</v>
      </c>
      <c r="I114" s="234">
        <f>G114-H114</f>
        <v>-249</v>
      </c>
      <c r="J114" s="234">
        <f t="shared" si="13"/>
        <v>498000</v>
      </c>
      <c r="K114" s="850">
        <f t="shared" si="14"/>
        <v>0.498</v>
      </c>
      <c r="L114" s="284">
        <v>997964</v>
      </c>
      <c r="M114" s="285">
        <v>997965</v>
      </c>
      <c r="N114" s="285">
        <f>L114-M114</f>
        <v>-1</v>
      </c>
      <c r="O114" s="285">
        <f t="shared" si="16"/>
        <v>2000</v>
      </c>
      <c r="P114" s="819">
        <f t="shared" si="17"/>
        <v>2E-3</v>
      </c>
      <c r="Q114" s="397"/>
    </row>
    <row r="115" spans="1:17" s="372" customFormat="1" ht="15.95" customHeight="1">
      <c r="A115" s="301"/>
      <c r="B115" s="303" t="s">
        <v>328</v>
      </c>
      <c r="C115" s="758"/>
      <c r="D115" s="39"/>
      <c r="E115" s="39"/>
      <c r="F115" s="310"/>
      <c r="G115" s="284"/>
      <c r="H115" s="285"/>
      <c r="I115" s="234"/>
      <c r="J115" s="234"/>
      <c r="K115" s="850"/>
      <c r="L115" s="284"/>
      <c r="M115" s="285"/>
      <c r="N115" s="285"/>
      <c r="O115" s="285"/>
      <c r="P115" s="819"/>
      <c r="Q115" s="376"/>
    </row>
    <row r="116" spans="1:17" s="372" customFormat="1" ht="15.95" customHeight="1">
      <c r="A116" s="301">
        <v>13</v>
      </c>
      <c r="B116" s="302" t="s">
        <v>108</v>
      </c>
      <c r="C116" s="758" t="s">
        <v>500</v>
      </c>
      <c r="D116" s="36" t="s">
        <v>432</v>
      </c>
      <c r="E116" s="37" t="s">
        <v>300</v>
      </c>
      <c r="F116" s="549">
        <v>-0.8</v>
      </c>
      <c r="G116" s="284">
        <v>0</v>
      </c>
      <c r="H116" s="285">
        <v>0</v>
      </c>
      <c r="I116" s="234">
        <f>G116-H116</f>
        <v>0</v>
      </c>
      <c r="J116" s="234">
        <f>$F116*I116</f>
        <v>0</v>
      </c>
      <c r="K116" s="850">
        <f>J116/1000000</f>
        <v>0</v>
      </c>
      <c r="L116" s="284">
        <v>0</v>
      </c>
      <c r="M116" s="285">
        <v>0</v>
      </c>
      <c r="N116" s="285">
        <f>L116-M116</f>
        <v>0</v>
      </c>
      <c r="O116" s="285">
        <f>$F116*N116</f>
        <v>0</v>
      </c>
      <c r="P116" s="819">
        <f>O116/1000000</f>
        <v>0</v>
      </c>
      <c r="Q116" s="384"/>
    </row>
    <row r="117" spans="1:17" s="372" customFormat="1" ht="15.95" customHeight="1">
      <c r="A117" s="301"/>
      <c r="B117" s="304" t="s">
        <v>109</v>
      </c>
      <c r="C117" s="758"/>
      <c r="D117" s="36"/>
      <c r="E117" s="36"/>
      <c r="F117" s="310"/>
      <c r="G117" s="284"/>
      <c r="H117" s="285"/>
      <c r="I117" s="234"/>
      <c r="J117" s="234"/>
      <c r="K117" s="850"/>
      <c r="L117" s="284"/>
      <c r="M117" s="285"/>
      <c r="N117" s="285"/>
      <c r="O117" s="285"/>
      <c r="P117" s="819"/>
      <c r="Q117" s="376"/>
    </row>
    <row r="118" spans="1:17" s="372" customFormat="1" ht="15.95" customHeight="1">
      <c r="A118" s="301">
        <v>14</v>
      </c>
      <c r="B118" s="274" t="s">
        <v>42</v>
      </c>
      <c r="C118" s="758">
        <v>4864843</v>
      </c>
      <c r="D118" s="39" t="s">
        <v>12</v>
      </c>
      <c r="E118" s="37" t="s">
        <v>300</v>
      </c>
      <c r="F118" s="310">
        <v>-1000</v>
      </c>
      <c r="G118" s="284">
        <v>991520</v>
      </c>
      <c r="H118" s="285">
        <v>992072</v>
      </c>
      <c r="I118" s="234">
        <f>G118-H118</f>
        <v>-552</v>
      </c>
      <c r="J118" s="234">
        <f>$F118*I118</f>
        <v>552000</v>
      </c>
      <c r="K118" s="850">
        <f>J118/1000000</f>
        <v>0.55200000000000005</v>
      </c>
      <c r="L118" s="284">
        <v>24310</v>
      </c>
      <c r="M118" s="285">
        <v>24310</v>
      </c>
      <c r="N118" s="285">
        <f>L118-M118</f>
        <v>0</v>
      </c>
      <c r="O118" s="285">
        <f>$F118*N118</f>
        <v>0</v>
      </c>
      <c r="P118" s="819">
        <f>O118/1000000</f>
        <v>0</v>
      </c>
      <c r="Q118" s="376"/>
    </row>
    <row r="119" spans="1:17" s="372" customFormat="1" ht="15.95" customHeight="1">
      <c r="A119" s="301"/>
      <c r="B119" s="304" t="s">
        <v>43</v>
      </c>
      <c r="C119" s="758"/>
      <c r="D119" s="36"/>
      <c r="E119" s="36"/>
      <c r="F119" s="310"/>
      <c r="G119" s="284"/>
      <c r="H119" s="285"/>
      <c r="I119" s="234"/>
      <c r="J119" s="234"/>
      <c r="K119" s="850"/>
      <c r="L119" s="284"/>
      <c r="M119" s="285"/>
      <c r="N119" s="285"/>
      <c r="O119" s="285"/>
      <c r="P119" s="819"/>
      <c r="Q119" s="376"/>
    </row>
    <row r="120" spans="1:17" s="372" customFormat="1" ht="15.95" customHeight="1">
      <c r="A120" s="301">
        <v>15</v>
      </c>
      <c r="B120" s="302" t="s">
        <v>76</v>
      </c>
      <c r="C120" s="758">
        <v>4902578</v>
      </c>
      <c r="D120" s="36" t="s">
        <v>12</v>
      </c>
      <c r="E120" s="37" t="s">
        <v>300</v>
      </c>
      <c r="F120" s="310">
        <v>-300</v>
      </c>
      <c r="G120" s="284">
        <v>998507</v>
      </c>
      <c r="H120" s="285">
        <v>998507</v>
      </c>
      <c r="I120" s="234">
        <f>G120-H120</f>
        <v>0</v>
      </c>
      <c r="J120" s="234">
        <f>$F120*I120</f>
        <v>0</v>
      </c>
      <c r="K120" s="850">
        <f>J120/1000000</f>
        <v>0</v>
      </c>
      <c r="L120" s="284">
        <v>999767</v>
      </c>
      <c r="M120" s="285">
        <v>999767</v>
      </c>
      <c r="N120" s="285">
        <f>L120-M120</f>
        <v>0</v>
      </c>
      <c r="O120" s="285">
        <f>$F120*N120</f>
        <v>0</v>
      </c>
      <c r="P120" s="819">
        <f>O120/1000000</f>
        <v>0</v>
      </c>
      <c r="Q120" s="376"/>
    </row>
    <row r="121" spans="1:17" ht="15.95" customHeight="1">
      <c r="A121" s="301"/>
      <c r="B121" s="303" t="s">
        <v>46</v>
      </c>
      <c r="C121" s="301"/>
      <c r="D121" s="39"/>
      <c r="E121" s="39"/>
      <c r="F121" s="310"/>
      <c r="G121" s="284"/>
      <c r="H121" s="285"/>
      <c r="I121" s="327"/>
      <c r="J121" s="327"/>
      <c r="K121" s="858"/>
      <c r="L121" s="284"/>
      <c r="M121" s="285"/>
      <c r="N121" s="283"/>
      <c r="O121" s="283"/>
      <c r="P121" s="873"/>
      <c r="Q121" s="158"/>
    </row>
    <row r="122" spans="1:17" ht="15.95" customHeight="1">
      <c r="A122" s="301"/>
      <c r="B122" s="303" t="s">
        <v>47</v>
      </c>
      <c r="C122" s="301"/>
      <c r="D122" s="39"/>
      <c r="E122" s="39"/>
      <c r="F122" s="310"/>
      <c r="G122" s="284"/>
      <c r="H122" s="285"/>
      <c r="I122" s="327"/>
      <c r="J122" s="327"/>
      <c r="K122" s="858"/>
      <c r="L122" s="284"/>
      <c r="M122" s="285"/>
      <c r="N122" s="283"/>
      <c r="O122" s="283"/>
      <c r="P122" s="873"/>
      <c r="Q122" s="158"/>
    </row>
    <row r="123" spans="1:17" ht="15.95" customHeight="1">
      <c r="A123" s="307"/>
      <c r="B123" s="309" t="s">
        <v>60</v>
      </c>
      <c r="C123" s="758"/>
      <c r="D123" s="39"/>
      <c r="E123" s="39"/>
      <c r="F123" s="310"/>
      <c r="G123" s="284"/>
      <c r="H123" s="285"/>
      <c r="I123" s="327"/>
      <c r="J123" s="327"/>
      <c r="K123" s="858"/>
      <c r="L123" s="284"/>
      <c r="M123" s="285"/>
      <c r="N123" s="283"/>
      <c r="O123" s="283"/>
      <c r="P123" s="873"/>
      <c r="Q123" s="158"/>
    </row>
    <row r="124" spans="1:17" s="372" customFormat="1" ht="17.25" customHeight="1">
      <c r="A124" s="301">
        <v>16</v>
      </c>
      <c r="B124" s="405" t="s">
        <v>61</v>
      </c>
      <c r="C124" s="758">
        <v>4902519</v>
      </c>
      <c r="D124" s="36" t="s">
        <v>12</v>
      </c>
      <c r="E124" s="37" t="s">
        <v>300</v>
      </c>
      <c r="F124" s="310">
        <v>-500</v>
      </c>
      <c r="G124" s="284">
        <v>0</v>
      </c>
      <c r="H124" s="285">
        <v>0</v>
      </c>
      <c r="I124" s="234">
        <f>G124-H124</f>
        <v>0</v>
      </c>
      <c r="J124" s="234">
        <f>$F124*I124</f>
        <v>0</v>
      </c>
      <c r="K124" s="850">
        <f>J124/1000000</f>
        <v>0</v>
      </c>
      <c r="L124" s="284">
        <v>0</v>
      </c>
      <c r="M124" s="285">
        <v>0</v>
      </c>
      <c r="N124" s="285">
        <f>L124-M124</f>
        <v>0</v>
      </c>
      <c r="O124" s="285">
        <f>$F124*N124</f>
        <v>0</v>
      </c>
      <c r="P124" s="819">
        <f>O124/1000000</f>
        <v>0</v>
      </c>
      <c r="Q124" s="376"/>
    </row>
    <row r="125" spans="1:17" s="372" customFormat="1" ht="15.95" customHeight="1">
      <c r="A125" s="301">
        <v>17</v>
      </c>
      <c r="B125" s="405" t="s">
        <v>62</v>
      </c>
      <c r="C125" s="758">
        <v>4902579</v>
      </c>
      <c r="D125" s="36" t="s">
        <v>12</v>
      </c>
      <c r="E125" s="37" t="s">
        <v>300</v>
      </c>
      <c r="F125" s="310">
        <v>-500</v>
      </c>
      <c r="G125" s="284">
        <v>999859</v>
      </c>
      <c r="H125" s="285">
        <v>999859</v>
      </c>
      <c r="I125" s="234">
        <f>G125-H125</f>
        <v>0</v>
      </c>
      <c r="J125" s="234">
        <f>$F125*I125</f>
        <v>0</v>
      </c>
      <c r="K125" s="850">
        <f>J125/1000000</f>
        <v>0</v>
      </c>
      <c r="L125" s="284">
        <v>2594</v>
      </c>
      <c r="M125" s="285">
        <v>2541</v>
      </c>
      <c r="N125" s="285">
        <f>L125-M125</f>
        <v>53</v>
      </c>
      <c r="O125" s="285">
        <f>$F125*N125</f>
        <v>-26500</v>
      </c>
      <c r="P125" s="819">
        <f>O125/1000000</f>
        <v>-2.6499999999999999E-2</v>
      </c>
      <c r="Q125" s="376"/>
    </row>
    <row r="126" spans="1:17" s="372" customFormat="1" ht="15.95" customHeight="1">
      <c r="A126" s="301">
        <v>18</v>
      </c>
      <c r="B126" s="405" t="s">
        <v>63</v>
      </c>
      <c r="C126" s="758">
        <v>4865089</v>
      </c>
      <c r="D126" s="36" t="s">
        <v>12</v>
      </c>
      <c r="E126" s="37" t="s">
        <v>300</v>
      </c>
      <c r="F126" s="310">
        <v>-500</v>
      </c>
      <c r="G126" s="284">
        <v>999982</v>
      </c>
      <c r="H126" s="285">
        <v>999982</v>
      </c>
      <c r="I126" s="234">
        <f>G126-H126</f>
        <v>0</v>
      </c>
      <c r="J126" s="234">
        <f>$F126*I126</f>
        <v>0</v>
      </c>
      <c r="K126" s="850">
        <f>J126/1000000</f>
        <v>0</v>
      </c>
      <c r="L126" s="284">
        <v>999932</v>
      </c>
      <c r="M126" s="285">
        <v>999936</v>
      </c>
      <c r="N126" s="285">
        <f>L126-M126</f>
        <v>-4</v>
      </c>
      <c r="O126" s="285">
        <f>$F126*N126</f>
        <v>2000</v>
      </c>
      <c r="P126" s="819">
        <f>O126/1000000</f>
        <v>2E-3</v>
      </c>
      <c r="Q126" s="376"/>
    </row>
    <row r="127" spans="1:17" s="372" customFormat="1" ht="15.95" customHeight="1">
      <c r="A127" s="301">
        <v>19</v>
      </c>
      <c r="B127" s="405" t="s">
        <v>64</v>
      </c>
      <c r="C127" s="758">
        <v>4865090</v>
      </c>
      <c r="D127" s="36" t="s">
        <v>12</v>
      </c>
      <c r="E127" s="37" t="s">
        <v>300</v>
      </c>
      <c r="F127" s="549">
        <v>-500</v>
      </c>
      <c r="G127" s="284">
        <v>1202</v>
      </c>
      <c r="H127" s="285">
        <v>1202</v>
      </c>
      <c r="I127" s="234">
        <f>G127-H127</f>
        <v>0</v>
      </c>
      <c r="J127" s="234">
        <f>$F127*I127</f>
        <v>0</v>
      </c>
      <c r="K127" s="850">
        <f>J127/1000000</f>
        <v>0</v>
      </c>
      <c r="L127" s="284">
        <v>1640</v>
      </c>
      <c r="M127" s="285">
        <v>1626</v>
      </c>
      <c r="N127" s="285">
        <f>L127-M127</f>
        <v>14</v>
      </c>
      <c r="O127" s="285">
        <f>$F127*N127</f>
        <v>-7000</v>
      </c>
      <c r="P127" s="819">
        <f>O127/1000000</f>
        <v>-7.0000000000000001E-3</v>
      </c>
      <c r="Q127" s="376"/>
    </row>
    <row r="128" spans="1:17" s="372" customFormat="1" ht="15.95" customHeight="1">
      <c r="A128" s="301"/>
      <c r="B128" s="309" t="s">
        <v>30</v>
      </c>
      <c r="C128" s="758"/>
      <c r="D128" s="39"/>
      <c r="E128" s="39"/>
      <c r="F128" s="310"/>
      <c r="G128" s="284"/>
      <c r="H128" s="285"/>
      <c r="I128" s="234"/>
      <c r="J128" s="234"/>
      <c r="K128" s="850"/>
      <c r="L128" s="284"/>
      <c r="M128" s="285"/>
      <c r="N128" s="285"/>
      <c r="O128" s="285"/>
      <c r="P128" s="819"/>
      <c r="Q128" s="376"/>
    </row>
    <row r="129" spans="1:17" s="372" customFormat="1" ht="15.95" customHeight="1">
      <c r="A129" s="301">
        <v>20</v>
      </c>
      <c r="B129" s="609" t="s">
        <v>65</v>
      </c>
      <c r="C129" s="758">
        <v>4864797</v>
      </c>
      <c r="D129" s="36" t="s">
        <v>12</v>
      </c>
      <c r="E129" s="37" t="s">
        <v>300</v>
      </c>
      <c r="F129" s="310">
        <v>-100</v>
      </c>
      <c r="G129" s="284">
        <v>59260</v>
      </c>
      <c r="H129" s="285">
        <v>59505</v>
      </c>
      <c r="I129" s="234">
        <f>G129-H129</f>
        <v>-245</v>
      </c>
      <c r="J129" s="234">
        <f>$F129*I129</f>
        <v>24500</v>
      </c>
      <c r="K129" s="850">
        <f>J129/1000000</f>
        <v>2.4500000000000001E-2</v>
      </c>
      <c r="L129" s="284">
        <v>2640</v>
      </c>
      <c r="M129" s="285">
        <v>2640</v>
      </c>
      <c r="N129" s="285">
        <f>L129-M129</f>
        <v>0</v>
      </c>
      <c r="O129" s="285">
        <f>$F129*N129</f>
        <v>0</v>
      </c>
      <c r="P129" s="819">
        <f>O129/1000000</f>
        <v>0</v>
      </c>
      <c r="Q129" s="376"/>
    </row>
    <row r="130" spans="1:17" s="372" customFormat="1" ht="15.95" customHeight="1">
      <c r="A130" s="301">
        <v>21</v>
      </c>
      <c r="B130" s="609" t="s">
        <v>131</v>
      </c>
      <c r="C130" s="758">
        <v>4865074</v>
      </c>
      <c r="D130" s="36" t="s">
        <v>12</v>
      </c>
      <c r="E130" s="37" t="s">
        <v>300</v>
      </c>
      <c r="F130" s="310">
        <v>-133.33000000000001</v>
      </c>
      <c r="G130" s="284">
        <v>424</v>
      </c>
      <c r="H130" s="285">
        <v>424</v>
      </c>
      <c r="I130" s="234">
        <f>G130-H130</f>
        <v>0</v>
      </c>
      <c r="J130" s="234">
        <f>$F130*I130</f>
        <v>0</v>
      </c>
      <c r="K130" s="850">
        <f>J130/1000000</f>
        <v>0</v>
      </c>
      <c r="L130" s="284">
        <v>1182</v>
      </c>
      <c r="M130" s="285">
        <v>1186</v>
      </c>
      <c r="N130" s="285">
        <f>L130-M130</f>
        <v>-4</v>
      </c>
      <c r="O130" s="285">
        <f>$F130*N130</f>
        <v>533.32000000000005</v>
      </c>
      <c r="P130" s="819">
        <f>O130/1000000</f>
        <v>5.3332E-4</v>
      </c>
      <c r="Q130" s="376"/>
    </row>
    <row r="131" spans="1:17" s="372" customFormat="1" ht="15.95" customHeight="1">
      <c r="A131" s="301"/>
      <c r="B131" s="309" t="s">
        <v>430</v>
      </c>
      <c r="C131" s="758"/>
      <c r="D131" s="36"/>
      <c r="E131" s="37"/>
      <c r="F131" s="310"/>
      <c r="G131" s="284"/>
      <c r="H131" s="285"/>
      <c r="I131" s="234"/>
      <c r="J131" s="234"/>
      <c r="K131" s="850"/>
      <c r="L131" s="284"/>
      <c r="M131" s="285"/>
      <c r="N131" s="285"/>
      <c r="O131" s="285"/>
      <c r="P131" s="819"/>
      <c r="Q131" s="376"/>
    </row>
    <row r="132" spans="1:17" s="372" customFormat="1" ht="14.25" customHeight="1">
      <c r="A132" s="301">
        <v>22</v>
      </c>
      <c r="B132" s="302" t="s">
        <v>59</v>
      </c>
      <c r="C132" s="758">
        <v>4902568</v>
      </c>
      <c r="D132" s="36" t="s">
        <v>12</v>
      </c>
      <c r="E132" s="37" t="s">
        <v>300</v>
      </c>
      <c r="F132" s="310">
        <v>-100</v>
      </c>
      <c r="G132" s="284">
        <v>992182</v>
      </c>
      <c r="H132" s="285">
        <v>992315</v>
      </c>
      <c r="I132" s="234">
        <f>G132-H132</f>
        <v>-133</v>
      </c>
      <c r="J132" s="234">
        <f>$F132*I132</f>
        <v>13300</v>
      </c>
      <c r="K132" s="850">
        <f>J132/1000000</f>
        <v>1.3299999999999999E-2</v>
      </c>
      <c r="L132" s="284">
        <v>3806</v>
      </c>
      <c r="M132" s="285">
        <v>3781</v>
      </c>
      <c r="N132" s="285">
        <f>L132-M132</f>
        <v>25</v>
      </c>
      <c r="O132" s="285">
        <f>$F132*N132</f>
        <v>-2500</v>
      </c>
      <c r="P132" s="819">
        <f>O132/1000000</f>
        <v>-2.5000000000000001E-3</v>
      </c>
      <c r="Q132" s="376"/>
    </row>
    <row r="133" spans="1:17" s="372" customFormat="1" ht="15.95" customHeight="1">
      <c r="A133" s="301"/>
      <c r="B133" s="304" t="s">
        <v>67</v>
      </c>
      <c r="C133" s="758"/>
      <c r="D133" s="36"/>
      <c r="E133" s="36"/>
      <c r="F133" s="310"/>
      <c r="G133" s="284"/>
      <c r="H133" s="285"/>
      <c r="I133" s="234"/>
      <c r="J133" s="234"/>
      <c r="K133" s="850"/>
      <c r="L133" s="284"/>
      <c r="M133" s="285"/>
      <c r="N133" s="285"/>
      <c r="O133" s="285"/>
      <c r="P133" s="819"/>
      <c r="Q133" s="376"/>
    </row>
    <row r="134" spans="1:17" s="372" customFormat="1" ht="15.95" customHeight="1">
      <c r="A134" s="301">
        <v>23</v>
      </c>
      <c r="B134" s="302" t="s">
        <v>68</v>
      </c>
      <c r="C134" s="758">
        <v>4902599</v>
      </c>
      <c r="D134" s="36" t="s">
        <v>12</v>
      </c>
      <c r="E134" s="37" t="s">
        <v>300</v>
      </c>
      <c r="F134" s="290">
        <v>-1333.33</v>
      </c>
      <c r="G134" s="284">
        <v>33</v>
      </c>
      <c r="H134" s="285">
        <v>33</v>
      </c>
      <c r="I134" s="234">
        <f>G134-H134</f>
        <v>0</v>
      </c>
      <c r="J134" s="234">
        <f>$F134*I134</f>
        <v>0</v>
      </c>
      <c r="K134" s="850">
        <f>J134/1000000</f>
        <v>0</v>
      </c>
      <c r="L134" s="284">
        <v>120</v>
      </c>
      <c r="M134" s="285">
        <v>110</v>
      </c>
      <c r="N134" s="285">
        <f>L134-M134</f>
        <v>10</v>
      </c>
      <c r="O134" s="285">
        <f>$F134*N134</f>
        <v>-13333.3</v>
      </c>
      <c r="P134" s="819">
        <f>O134/1000000</f>
        <v>-1.3333299999999999E-2</v>
      </c>
      <c r="Q134" s="376"/>
    </row>
    <row r="135" spans="1:17" s="372" customFormat="1" ht="15.95" customHeight="1">
      <c r="A135" s="301">
        <v>24</v>
      </c>
      <c r="B135" s="302" t="s">
        <v>69</v>
      </c>
      <c r="C135" s="758">
        <v>4865082</v>
      </c>
      <c r="D135" s="36" t="s">
        <v>12</v>
      </c>
      <c r="E135" s="37" t="s">
        <v>300</v>
      </c>
      <c r="F135" s="290">
        <v>-133.33000000000001</v>
      </c>
      <c r="G135" s="284">
        <v>8</v>
      </c>
      <c r="H135" s="285">
        <v>8</v>
      </c>
      <c r="I135" s="234">
        <f>G135-H135</f>
        <v>0</v>
      </c>
      <c r="J135" s="234">
        <f>$F135*I135</f>
        <v>0</v>
      </c>
      <c r="K135" s="850">
        <f>J135/1000000</f>
        <v>0</v>
      </c>
      <c r="L135" s="284">
        <v>283</v>
      </c>
      <c r="M135" s="285">
        <v>196</v>
      </c>
      <c r="N135" s="285">
        <f>L135-M135</f>
        <v>87</v>
      </c>
      <c r="O135" s="285">
        <f>$F135*N135</f>
        <v>-11599.710000000001</v>
      </c>
      <c r="P135" s="819">
        <f>O135/1000000</f>
        <v>-1.1599710000000001E-2</v>
      </c>
      <c r="Q135" s="384"/>
    </row>
    <row r="136" spans="1:17" s="372" customFormat="1" ht="15.95" customHeight="1">
      <c r="A136" s="284">
        <v>25</v>
      </c>
      <c r="B136" s="615" t="s">
        <v>70</v>
      </c>
      <c r="C136" s="758">
        <v>4902577</v>
      </c>
      <c r="D136" s="378" t="s">
        <v>12</v>
      </c>
      <c r="E136" s="379" t="s">
        <v>300</v>
      </c>
      <c r="F136" s="305">
        <v>-100</v>
      </c>
      <c r="G136" s="284">
        <v>2764</v>
      </c>
      <c r="H136" s="285">
        <v>2764</v>
      </c>
      <c r="I136" s="285">
        <f>G136-H136</f>
        <v>0</v>
      </c>
      <c r="J136" s="285">
        <f>$F136*I136</f>
        <v>0</v>
      </c>
      <c r="K136" s="819">
        <f>J136/1000000</f>
        <v>0</v>
      </c>
      <c r="L136" s="284">
        <v>564</v>
      </c>
      <c r="M136" s="285">
        <v>541</v>
      </c>
      <c r="N136" s="285">
        <f>L136-M136</f>
        <v>23</v>
      </c>
      <c r="O136" s="285">
        <f>$F136*N136</f>
        <v>-2300</v>
      </c>
      <c r="P136" s="819">
        <f>O136/1000000</f>
        <v>-2.3E-3</v>
      </c>
      <c r="Q136" s="384"/>
    </row>
    <row r="137" spans="1:17" s="372" customFormat="1" ht="15.95" customHeight="1">
      <c r="A137" s="544"/>
      <c r="B137" s="616" t="s">
        <v>433</v>
      </c>
      <c r="C137" s="570"/>
      <c r="D137" s="774"/>
      <c r="E137" s="598"/>
      <c r="F137" s="773"/>
      <c r="G137" s="284"/>
      <c r="H137" s="285"/>
      <c r="I137" s="572"/>
      <c r="J137" s="572"/>
      <c r="K137" s="867"/>
      <c r="L137" s="284"/>
      <c r="M137" s="285"/>
      <c r="N137" s="572"/>
      <c r="O137" s="572"/>
      <c r="P137" s="874"/>
      <c r="Q137" s="397"/>
    </row>
    <row r="138" spans="1:17" s="372" customFormat="1" ht="15.95" customHeight="1">
      <c r="A138" s="575">
        <v>26</v>
      </c>
      <c r="B138" s="612" t="s">
        <v>427</v>
      </c>
      <c r="C138" s="570" t="s">
        <v>506</v>
      </c>
      <c r="D138" s="36" t="s">
        <v>432</v>
      </c>
      <c r="E138" s="37" t="s">
        <v>300</v>
      </c>
      <c r="F138" s="773">
        <v>-1</v>
      </c>
      <c r="G138" s="284">
        <v>93400</v>
      </c>
      <c r="H138" s="285">
        <v>89530</v>
      </c>
      <c r="I138" s="572">
        <f>G138-H138</f>
        <v>3870</v>
      </c>
      <c r="J138" s="572">
        <f>$F138*I138</f>
        <v>-3870</v>
      </c>
      <c r="K138" s="867">
        <f>J138/1000000</f>
        <v>-3.8700000000000002E-3</v>
      </c>
      <c r="L138" s="284">
        <v>459750.02</v>
      </c>
      <c r="M138" s="285">
        <v>455630.02</v>
      </c>
      <c r="N138" s="572">
        <f>L138-M138</f>
        <v>4120</v>
      </c>
      <c r="O138" s="572">
        <f>$F138*N138</f>
        <v>-4120</v>
      </c>
      <c r="P138" s="874">
        <f>O138/1000000</f>
        <v>-4.1200000000000004E-3</v>
      </c>
      <c r="Q138" s="739"/>
    </row>
    <row r="139" spans="1:17" s="372" customFormat="1" ht="15.95" customHeight="1">
      <c r="A139" s="575">
        <v>27</v>
      </c>
      <c r="B139" s="612" t="s">
        <v>428</v>
      </c>
      <c r="C139" s="570" t="s">
        <v>507</v>
      </c>
      <c r="D139" s="36" t="s">
        <v>432</v>
      </c>
      <c r="E139" s="37" t="s">
        <v>300</v>
      </c>
      <c r="F139" s="773">
        <v>-1</v>
      </c>
      <c r="G139" s="284">
        <v>60020</v>
      </c>
      <c r="H139" s="285">
        <v>59330</v>
      </c>
      <c r="I139" s="572">
        <f>G139-H139</f>
        <v>690</v>
      </c>
      <c r="J139" s="572">
        <f>$F139*I139</f>
        <v>-690</v>
      </c>
      <c r="K139" s="867">
        <f>J139/1000000</f>
        <v>-6.8999999999999997E-4</v>
      </c>
      <c r="L139" s="284">
        <v>716350.02</v>
      </c>
      <c r="M139" s="285">
        <v>685440</v>
      </c>
      <c r="N139" s="572">
        <f>L139-M139</f>
        <v>30910.020000000019</v>
      </c>
      <c r="O139" s="572">
        <f>$F139*N139</f>
        <v>-30910.020000000019</v>
      </c>
      <c r="P139" s="874">
        <f>O139/1000000</f>
        <v>-3.0910020000000017E-2</v>
      </c>
      <c r="Q139" s="739"/>
    </row>
    <row r="140" spans="1:17" s="372" customFormat="1" ht="15.95" customHeight="1">
      <c r="A140" s="575">
        <v>28</v>
      </c>
      <c r="B140" s="612" t="s">
        <v>429</v>
      </c>
      <c r="C140" s="570" t="s">
        <v>508</v>
      </c>
      <c r="D140" s="36" t="s">
        <v>432</v>
      </c>
      <c r="E140" s="37" t="s">
        <v>300</v>
      </c>
      <c r="F140" s="773">
        <v>-1</v>
      </c>
      <c r="G140" s="284">
        <v>356200</v>
      </c>
      <c r="H140" s="285">
        <v>354000</v>
      </c>
      <c r="I140" s="572">
        <f>G140-H140</f>
        <v>2200</v>
      </c>
      <c r="J140" s="572">
        <f>$F140*I140</f>
        <v>-2200</v>
      </c>
      <c r="K140" s="867">
        <f>J140/1000000</f>
        <v>-2.2000000000000001E-3</v>
      </c>
      <c r="L140" s="284">
        <v>2407399.94</v>
      </c>
      <c r="M140" s="285">
        <v>2353999.87</v>
      </c>
      <c r="N140" s="572">
        <f>L140-M140</f>
        <v>53400.069999999832</v>
      </c>
      <c r="O140" s="572">
        <f>$F140*N140</f>
        <v>-53400.069999999832</v>
      </c>
      <c r="P140" s="874">
        <f>O140/1000000</f>
        <v>-5.3400069999999834E-2</v>
      </c>
      <c r="Q140" s="739"/>
    </row>
    <row r="141" spans="1:17" s="372" customFormat="1" ht="15.95" customHeight="1">
      <c r="A141" s="575"/>
      <c r="B141" s="782" t="s">
        <v>468</v>
      </c>
      <c r="C141" s="570"/>
      <c r="D141" s="36"/>
      <c r="E141" s="37"/>
      <c r="F141" s="773"/>
      <c r="G141" s="284"/>
      <c r="H141" s="285"/>
      <c r="I141" s="572"/>
      <c r="J141" s="572"/>
      <c r="K141" s="867"/>
      <c r="L141" s="284"/>
      <c r="M141" s="285"/>
      <c r="N141" s="572"/>
      <c r="O141" s="572"/>
      <c r="P141" s="874"/>
      <c r="Q141" s="739"/>
    </row>
    <row r="142" spans="1:17" s="372" customFormat="1" ht="15.95" customHeight="1">
      <c r="A142" s="575">
        <v>29</v>
      </c>
      <c r="B142" s="612" t="s">
        <v>474</v>
      </c>
      <c r="C142" s="570" t="s">
        <v>476</v>
      </c>
      <c r="D142" s="36" t="s">
        <v>432</v>
      </c>
      <c r="E142" s="37" t="s">
        <v>300</v>
      </c>
      <c r="F142" s="773">
        <v>-1</v>
      </c>
      <c r="G142" s="284">
        <v>-850000</v>
      </c>
      <c r="H142" s="285">
        <v>-803000</v>
      </c>
      <c r="I142" s="572">
        <f>G142-H142</f>
        <v>-47000</v>
      </c>
      <c r="J142" s="572">
        <f>$F142*I142</f>
        <v>47000</v>
      </c>
      <c r="K142" s="867">
        <f>J142/1000000</f>
        <v>4.7E-2</v>
      </c>
      <c r="L142" s="284">
        <v>-16000</v>
      </c>
      <c r="M142" s="285">
        <v>-16000</v>
      </c>
      <c r="N142" s="572">
        <f>L142-M142</f>
        <v>0</v>
      </c>
      <c r="O142" s="572">
        <f>$F142*N142</f>
        <v>0</v>
      </c>
      <c r="P142" s="874">
        <f>O142/1000000</f>
        <v>0</v>
      </c>
      <c r="Q142" s="384"/>
    </row>
    <row r="143" spans="1:17" s="372" customFormat="1" ht="15.95" customHeight="1">
      <c r="A143" s="575">
        <v>30</v>
      </c>
      <c r="B143" s="612" t="s">
        <v>475</v>
      </c>
      <c r="C143" s="570" t="s">
        <v>477</v>
      </c>
      <c r="D143" s="36" t="s">
        <v>432</v>
      </c>
      <c r="E143" s="37" t="s">
        <v>300</v>
      </c>
      <c r="F143" s="773">
        <v>-1</v>
      </c>
      <c r="G143" s="284">
        <v>-429000</v>
      </c>
      <c r="H143" s="285">
        <v>-307000</v>
      </c>
      <c r="I143" s="572">
        <f>G143-H143</f>
        <v>-122000</v>
      </c>
      <c r="J143" s="572">
        <f>$F143*I143</f>
        <v>122000</v>
      </c>
      <c r="K143" s="867">
        <f>J143/1000000</f>
        <v>0.122</v>
      </c>
      <c r="L143" s="284">
        <v>0</v>
      </c>
      <c r="M143" s="285">
        <v>0</v>
      </c>
      <c r="N143" s="572">
        <f>L143-M143</f>
        <v>0</v>
      </c>
      <c r="O143" s="572">
        <f>$F143*N143</f>
        <v>0</v>
      </c>
      <c r="P143" s="874">
        <f>O143/1000000</f>
        <v>0</v>
      </c>
      <c r="Q143" s="384"/>
    </row>
    <row r="144" spans="1:17" s="372" customFormat="1" ht="15.95" customHeight="1">
      <c r="A144" s="575">
        <v>31</v>
      </c>
      <c r="B144" s="984" t="s">
        <v>511</v>
      </c>
      <c r="C144" s="773" t="s">
        <v>512</v>
      </c>
      <c r="D144" s="36" t="s">
        <v>432</v>
      </c>
      <c r="E144" s="379" t="s">
        <v>300</v>
      </c>
      <c r="F144" s="773">
        <v>-1</v>
      </c>
      <c r="G144" s="284">
        <v>-474000</v>
      </c>
      <c r="H144" s="285">
        <v>-361000</v>
      </c>
      <c r="I144" s="572">
        <f>G144-H144</f>
        <v>-113000</v>
      </c>
      <c r="J144" s="572">
        <f>$F144*I144</f>
        <v>113000</v>
      </c>
      <c r="K144" s="867">
        <f>J144/1000000</f>
        <v>0.113</v>
      </c>
      <c r="L144" s="284">
        <v>-8000</v>
      </c>
      <c r="M144" s="285">
        <v>-8000</v>
      </c>
      <c r="N144" s="572">
        <f>L144-M144</f>
        <v>0</v>
      </c>
      <c r="O144" s="572">
        <f>$F144*N144</f>
        <v>0</v>
      </c>
      <c r="P144" s="874">
        <f>O144/1000000</f>
        <v>0</v>
      </c>
      <c r="Q144" s="384"/>
    </row>
    <row r="145" spans="1:18" s="372" customFormat="1" ht="15.95" customHeight="1">
      <c r="A145" s="575">
        <v>32</v>
      </c>
      <c r="B145" s="984" t="s">
        <v>504</v>
      </c>
      <c r="C145" s="773" t="s">
        <v>505</v>
      </c>
      <c r="D145" s="36" t="s">
        <v>432</v>
      </c>
      <c r="E145" s="379" t="s">
        <v>300</v>
      </c>
      <c r="F145" s="773">
        <v>-1</v>
      </c>
      <c r="G145" s="284">
        <v>-1022000</v>
      </c>
      <c r="H145" s="285">
        <v>-906000</v>
      </c>
      <c r="I145" s="572">
        <f>G145-H145</f>
        <v>-116000</v>
      </c>
      <c r="J145" s="572">
        <f>$F145*I145</f>
        <v>116000</v>
      </c>
      <c r="K145" s="867">
        <f>J145/1000000</f>
        <v>0.11600000000000001</v>
      </c>
      <c r="L145" s="284">
        <v>-9000</v>
      </c>
      <c r="M145" s="285">
        <v>-9000</v>
      </c>
      <c r="N145" s="572">
        <f>L145-M145</f>
        <v>0</v>
      </c>
      <c r="O145" s="572">
        <f>$F145*N145</f>
        <v>0</v>
      </c>
      <c r="P145" s="874">
        <f>O145/1000000</f>
        <v>0</v>
      </c>
      <c r="Q145" s="384"/>
    </row>
    <row r="146" spans="1:18" s="372" customFormat="1" ht="15.95" customHeight="1">
      <c r="A146" s="1002" t="s">
        <v>433</v>
      </c>
      <c r="B146" s="1003"/>
      <c r="C146" s="570"/>
      <c r="D146" s="36"/>
      <c r="E146" s="37"/>
      <c r="F146" s="773"/>
      <c r="G146" s="284"/>
      <c r="H146" s="285"/>
      <c r="I146" s="572"/>
      <c r="J146" s="572"/>
      <c r="K146" s="867"/>
      <c r="L146" s="284"/>
      <c r="M146" s="285"/>
      <c r="N146" s="572"/>
      <c r="O146" s="572"/>
      <c r="P146" s="867"/>
      <c r="Q146" s="384"/>
    </row>
    <row r="147" spans="1:18" s="372" customFormat="1" ht="15.95" customHeight="1">
      <c r="A147" s="575">
        <v>31</v>
      </c>
      <c r="B147" s="958" t="s">
        <v>479</v>
      </c>
      <c r="C147" s="773" t="s">
        <v>480</v>
      </c>
      <c r="D147" s="584" t="s">
        <v>432</v>
      </c>
      <c r="E147" s="985" t="s">
        <v>300</v>
      </c>
      <c r="F147" s="786">
        <v>-1200</v>
      </c>
      <c r="G147" s="284">
        <v>36.159999999999997</v>
      </c>
      <c r="H147" s="285">
        <v>25.47</v>
      </c>
      <c r="I147" s="572">
        <f>G147-H147</f>
        <v>10.689999999999998</v>
      </c>
      <c r="J147" s="572">
        <f>$F147*I147</f>
        <v>-12827.999999999996</v>
      </c>
      <c r="K147" s="867">
        <f>J147/1000000</f>
        <v>-1.2827999999999996E-2</v>
      </c>
      <c r="L147" s="284">
        <v>66.650000000000006</v>
      </c>
      <c r="M147" s="285">
        <v>63.83</v>
      </c>
      <c r="N147" s="572">
        <f>L147-M147</f>
        <v>2.8200000000000074</v>
      </c>
      <c r="O147" s="572">
        <f>$F147*N147</f>
        <v>-3384.0000000000091</v>
      </c>
      <c r="P147" s="874">
        <f>O147/1000000</f>
        <v>-3.384000000000009E-3</v>
      </c>
      <c r="Q147" s="384"/>
    </row>
    <row r="148" spans="1:18" s="372" customFormat="1" ht="15.95" customHeight="1">
      <c r="A148" s="575">
        <v>32</v>
      </c>
      <c r="B148" s="958" t="s">
        <v>481</v>
      </c>
      <c r="C148" s="773" t="s">
        <v>482</v>
      </c>
      <c r="D148" s="584" t="s">
        <v>432</v>
      </c>
      <c r="E148" s="985" t="s">
        <v>300</v>
      </c>
      <c r="F148" s="786">
        <v>-1200</v>
      </c>
      <c r="G148" s="284">
        <v>1.71</v>
      </c>
      <c r="H148" s="285">
        <v>1.71</v>
      </c>
      <c r="I148" s="572">
        <f>G148-H148</f>
        <v>0</v>
      </c>
      <c r="J148" s="572">
        <f>$F148*I148</f>
        <v>0</v>
      </c>
      <c r="K148" s="867">
        <f>J148/1000000</f>
        <v>0</v>
      </c>
      <c r="L148" s="284">
        <v>256.75</v>
      </c>
      <c r="M148" s="285">
        <v>235.06</v>
      </c>
      <c r="N148" s="572">
        <f>L148-M148</f>
        <v>21.689999999999998</v>
      </c>
      <c r="O148" s="572">
        <f>$F148*N148</f>
        <v>-26027.999999999996</v>
      </c>
      <c r="P148" s="874">
        <f>O148/1000000</f>
        <v>-2.6027999999999996E-2</v>
      </c>
      <c r="Q148" s="384"/>
    </row>
    <row r="149" spans="1:18" s="372" customFormat="1" ht="15.95" customHeight="1">
      <c r="A149" s="575">
        <v>33</v>
      </c>
      <c r="B149" s="958" t="s">
        <v>483</v>
      </c>
      <c r="C149" s="773" t="s">
        <v>484</v>
      </c>
      <c r="D149" s="584" t="s">
        <v>432</v>
      </c>
      <c r="E149" s="985" t="s">
        <v>300</v>
      </c>
      <c r="F149" s="786">
        <v>-1200</v>
      </c>
      <c r="G149" s="284">
        <v>4.1399999999999997</v>
      </c>
      <c r="H149" s="285">
        <v>4.05</v>
      </c>
      <c r="I149" s="572">
        <f>G149-H149</f>
        <v>8.9999999999999858E-2</v>
      </c>
      <c r="J149" s="572">
        <f>$F149*I149</f>
        <v>-107.99999999999983</v>
      </c>
      <c r="K149" s="867">
        <f>J149/1000000</f>
        <v>-1.0799999999999983E-4</v>
      </c>
      <c r="L149" s="284">
        <v>55.47</v>
      </c>
      <c r="M149" s="285">
        <v>54.35</v>
      </c>
      <c r="N149" s="572">
        <f>L149-M149</f>
        <v>1.1199999999999974</v>
      </c>
      <c r="O149" s="572">
        <f>$F149*N149</f>
        <v>-1343.9999999999968</v>
      </c>
      <c r="P149" s="874">
        <f>O149/1000000</f>
        <v>-1.3439999999999969E-3</v>
      </c>
      <c r="Q149" s="384"/>
    </row>
    <row r="150" spans="1:18" s="372" customFormat="1" ht="15.95" customHeight="1">
      <c r="A150" s="575">
        <v>34</v>
      </c>
      <c r="B150" s="958" t="s">
        <v>485</v>
      </c>
      <c r="C150" s="773" t="s">
        <v>486</v>
      </c>
      <c r="D150" s="584" t="s">
        <v>432</v>
      </c>
      <c r="E150" s="985" t="s">
        <v>300</v>
      </c>
      <c r="F150" s="786">
        <v>-1200</v>
      </c>
      <c r="G150" s="284">
        <v>6.45</v>
      </c>
      <c r="H150" s="285">
        <v>5.28</v>
      </c>
      <c r="I150" s="572">
        <f>G150-H150</f>
        <v>1.17</v>
      </c>
      <c r="J150" s="572">
        <f>$F150*I150</f>
        <v>-1404</v>
      </c>
      <c r="K150" s="867">
        <f>J150/1000000</f>
        <v>-1.4040000000000001E-3</v>
      </c>
      <c r="L150" s="284">
        <v>56.35</v>
      </c>
      <c r="M150" s="285">
        <v>54.47</v>
      </c>
      <c r="N150" s="572">
        <f>L150-M150</f>
        <v>1.8800000000000026</v>
      </c>
      <c r="O150" s="572">
        <f>$F150*N150</f>
        <v>-2256.0000000000032</v>
      </c>
      <c r="P150" s="874">
        <f>O150/1000000</f>
        <v>-2.2560000000000032E-3</v>
      </c>
      <c r="Q150" s="384"/>
    </row>
    <row r="151" spans="1:18" s="372" customFormat="1" ht="15.95" customHeight="1">
      <c r="A151" s="575">
        <v>35</v>
      </c>
      <c r="B151" s="958" t="s">
        <v>487</v>
      </c>
      <c r="C151" s="773">
        <v>29000015</v>
      </c>
      <c r="D151" s="584" t="s">
        <v>432</v>
      </c>
      <c r="E151" s="985" t="s">
        <v>300</v>
      </c>
      <c r="F151" s="786">
        <v>-3000</v>
      </c>
      <c r="G151" s="284">
        <v>0.11</v>
      </c>
      <c r="H151" s="285">
        <v>0.11</v>
      </c>
      <c r="I151" s="572">
        <f>G151-H151</f>
        <v>0</v>
      </c>
      <c r="J151" s="572">
        <f>$F151*I151</f>
        <v>0</v>
      </c>
      <c r="K151" s="867">
        <f>J151/1000000</f>
        <v>0</v>
      </c>
      <c r="L151" s="284">
        <v>22.95</v>
      </c>
      <c r="M151" s="285">
        <v>22.51</v>
      </c>
      <c r="N151" s="572">
        <f>L151-M151</f>
        <v>0.43999999999999773</v>
      </c>
      <c r="O151" s="572">
        <f>$F151*N151</f>
        <v>-1319.9999999999932</v>
      </c>
      <c r="P151" s="874">
        <f>O151/1000000</f>
        <v>-1.3199999999999933E-3</v>
      </c>
      <c r="Q151" s="384" t="s">
        <v>522</v>
      </c>
    </row>
    <row r="152" spans="1:18" ht="16.5">
      <c r="A152" s="21"/>
      <c r="B152" s="784"/>
      <c r="C152" s="399"/>
      <c r="D152" s="104"/>
      <c r="E152" s="399"/>
      <c r="F152" s="399"/>
      <c r="G152" s="284"/>
      <c r="H152" s="17"/>
      <c r="I152" s="17"/>
      <c r="J152" s="17"/>
      <c r="K152" s="775">
        <f>SUM(K101:K151)</f>
        <v>3.22519943</v>
      </c>
      <c r="L152" s="284"/>
      <c r="M152" s="776"/>
      <c r="N152" s="776"/>
      <c r="O152" s="776"/>
      <c r="P152" s="775">
        <f>SUM(P101:P151)</f>
        <v>-0.19306179999999981</v>
      </c>
      <c r="Q152" s="771"/>
    </row>
    <row r="153" spans="1:18" ht="15.75" thickBot="1">
      <c r="A153" s="777"/>
      <c r="B153" s="785"/>
      <c r="C153" s="402"/>
      <c r="D153" s="402"/>
      <c r="E153" s="402"/>
      <c r="F153" s="402"/>
      <c r="G153" s="374"/>
      <c r="H153" s="778"/>
      <c r="I153" s="778"/>
      <c r="J153" s="778"/>
      <c r="K153" s="868"/>
      <c r="L153" s="374"/>
      <c r="M153" s="779"/>
      <c r="N153" s="779"/>
      <c r="O153" s="779"/>
      <c r="P153" s="868"/>
      <c r="Q153" s="772"/>
    </row>
    <row r="154" spans="1:18" ht="15" thickTop="1">
      <c r="K154" s="869"/>
      <c r="L154" s="46"/>
      <c r="M154" s="46"/>
      <c r="N154" s="46"/>
      <c r="O154" s="46"/>
      <c r="P154" s="869"/>
    </row>
    <row r="155" spans="1:18">
      <c r="Q155" s="336" t="str">
        <f>NDPL!Q1</f>
        <v>MARCH-2024</v>
      </c>
      <c r="R155" s="215"/>
    </row>
    <row r="156" spans="1:18" ht="13.5" thickBot="1"/>
    <row r="157" spans="1:18" ht="44.25" customHeight="1">
      <c r="A157" s="279"/>
      <c r="B157" s="277" t="s">
        <v>134</v>
      </c>
      <c r="C157" s="447"/>
      <c r="D157" s="447"/>
      <c r="E157" s="447"/>
      <c r="F157" s="447"/>
      <c r="G157" s="42"/>
      <c r="H157" s="42"/>
      <c r="I157" s="42"/>
      <c r="J157" s="42"/>
      <c r="K157" s="870"/>
      <c r="L157" s="42"/>
      <c r="M157" s="42"/>
      <c r="N157" s="42"/>
      <c r="O157" s="42"/>
      <c r="P157" s="870"/>
      <c r="Q157" s="43"/>
    </row>
    <row r="158" spans="1:18" ht="20.100000000000001" customHeight="1">
      <c r="A158" s="196"/>
      <c r="B158" s="239" t="s">
        <v>135</v>
      </c>
      <c r="C158" s="399"/>
      <c r="D158" s="399"/>
      <c r="E158" s="399"/>
      <c r="F158" s="399"/>
      <c r="G158" s="17"/>
      <c r="H158" s="17"/>
      <c r="I158" s="17"/>
      <c r="J158" s="17"/>
      <c r="K158" s="682"/>
      <c r="L158" s="17"/>
      <c r="M158" s="17"/>
      <c r="N158" s="17"/>
      <c r="O158" s="17"/>
      <c r="P158" s="682"/>
      <c r="Q158" s="44"/>
    </row>
    <row r="159" spans="1:18" ht="20.100000000000001" customHeight="1">
      <c r="A159" s="196"/>
      <c r="B159" s="235" t="s">
        <v>222</v>
      </c>
      <c r="C159" s="399"/>
      <c r="D159" s="399"/>
      <c r="E159" s="399"/>
      <c r="F159" s="399"/>
      <c r="G159" s="17"/>
      <c r="H159" s="17"/>
      <c r="I159" s="17"/>
      <c r="J159" s="17"/>
      <c r="K159" s="349">
        <f>K64</f>
        <v>-18.687045089999998</v>
      </c>
      <c r="L159" s="168"/>
      <c r="M159" s="168"/>
      <c r="N159" s="168"/>
      <c r="O159" s="168"/>
      <c r="P159" s="349">
        <f>P64</f>
        <v>-1.2218618399999999</v>
      </c>
      <c r="Q159" s="44"/>
    </row>
    <row r="160" spans="1:18" ht="20.100000000000001" customHeight="1">
      <c r="A160" s="196"/>
      <c r="B160" s="235" t="s">
        <v>223</v>
      </c>
      <c r="C160" s="399"/>
      <c r="D160" s="399"/>
      <c r="E160" s="399"/>
      <c r="F160" s="399"/>
      <c r="G160" s="17"/>
      <c r="H160" s="17"/>
      <c r="I160" s="17"/>
      <c r="J160" s="17"/>
      <c r="K160" s="349">
        <f>K152</f>
        <v>3.22519943</v>
      </c>
      <c r="L160" s="168"/>
      <c r="M160" s="168"/>
      <c r="N160" s="168"/>
      <c r="O160" s="168"/>
      <c r="P160" s="349">
        <f>P152</f>
        <v>-0.19306179999999981</v>
      </c>
      <c r="Q160" s="44"/>
    </row>
    <row r="161" spans="1:17" ht="20.100000000000001" customHeight="1">
      <c r="A161" s="196"/>
      <c r="B161" s="235" t="s">
        <v>136</v>
      </c>
      <c r="C161" s="399"/>
      <c r="D161" s="399"/>
      <c r="E161" s="399"/>
      <c r="F161" s="399"/>
      <c r="G161" s="17"/>
      <c r="H161" s="17"/>
      <c r="I161" s="17"/>
      <c r="J161" s="17"/>
      <c r="K161" s="349">
        <f>'ROHTAK ROAD'!K44</f>
        <v>0</v>
      </c>
      <c r="L161" s="168"/>
      <c r="M161" s="168"/>
      <c r="N161" s="168"/>
      <c r="O161" s="168"/>
      <c r="P161" s="349">
        <f>'ROHTAK ROAD'!P44</f>
        <v>0</v>
      </c>
      <c r="Q161" s="44"/>
    </row>
    <row r="162" spans="1:17" ht="20.100000000000001" customHeight="1">
      <c r="A162" s="196"/>
      <c r="B162" s="235" t="s">
        <v>137</v>
      </c>
      <c r="C162" s="399"/>
      <c r="D162" s="399"/>
      <c r="E162" s="399"/>
      <c r="F162" s="399"/>
      <c r="G162" s="17"/>
      <c r="H162" s="17"/>
      <c r="I162" s="17"/>
      <c r="J162" s="17"/>
      <c r="K162" s="349">
        <f>SUM(K159:K161)</f>
        <v>-15.461845659999998</v>
      </c>
      <c r="L162" s="168"/>
      <c r="M162" s="168"/>
      <c r="N162" s="168"/>
      <c r="O162" s="168"/>
      <c r="P162" s="349">
        <f>SUM(P159:P161)</f>
        <v>-1.4149236399999996</v>
      </c>
      <c r="Q162" s="44"/>
    </row>
    <row r="163" spans="1:17" ht="20.100000000000001" customHeight="1">
      <c r="A163" s="196"/>
      <c r="B163" s="239" t="s">
        <v>138</v>
      </c>
      <c r="C163" s="399"/>
      <c r="D163" s="399"/>
      <c r="E163" s="399"/>
      <c r="F163" s="399"/>
      <c r="G163" s="17"/>
      <c r="H163" s="17"/>
      <c r="I163" s="17"/>
      <c r="J163" s="17"/>
      <c r="K163" s="349"/>
      <c r="L163" s="168"/>
      <c r="M163" s="168"/>
      <c r="N163" s="168"/>
      <c r="O163" s="168"/>
      <c r="P163" s="349"/>
      <c r="Q163" s="44"/>
    </row>
    <row r="164" spans="1:17" ht="20.100000000000001" customHeight="1">
      <c r="A164" s="196"/>
      <c r="B164" s="235" t="s">
        <v>224</v>
      </c>
      <c r="C164" s="399"/>
      <c r="D164" s="399"/>
      <c r="E164" s="399"/>
      <c r="F164" s="399"/>
      <c r="G164" s="17"/>
      <c r="H164" s="17"/>
      <c r="I164" s="17"/>
      <c r="J164" s="17"/>
      <c r="K164" s="349">
        <f>K93</f>
        <v>-4.43</v>
      </c>
      <c r="L164" s="168"/>
      <c r="M164" s="168"/>
      <c r="N164" s="168"/>
      <c r="O164" s="168"/>
      <c r="P164" s="349">
        <f>P93</f>
        <v>-0.75350000000000006</v>
      </c>
      <c r="Q164" s="44"/>
    </row>
    <row r="165" spans="1:17" ht="20.100000000000001" customHeight="1" thickBot="1">
      <c r="A165" s="197"/>
      <c r="B165" s="278" t="s">
        <v>139</v>
      </c>
      <c r="C165" s="450"/>
      <c r="D165" s="450"/>
      <c r="E165" s="450"/>
      <c r="F165" s="450"/>
      <c r="G165" s="45"/>
      <c r="H165" s="45"/>
      <c r="I165" s="45"/>
      <c r="J165" s="45"/>
      <c r="K165" s="350">
        <f>SUM(K162:K164)</f>
        <v>-19.891845659999998</v>
      </c>
      <c r="L165" s="166"/>
      <c r="M165" s="166"/>
      <c r="N165" s="166"/>
      <c r="O165" s="166"/>
      <c r="P165" s="350">
        <f>SUM(P162:P164)</f>
        <v>-2.1684236399999994</v>
      </c>
      <c r="Q165" s="167"/>
    </row>
    <row r="166" spans="1:17">
      <c r="A166" s="42"/>
      <c r="B166" s="42"/>
      <c r="C166" s="447"/>
      <c r="D166" s="447"/>
      <c r="E166" s="447"/>
      <c r="F166" s="447"/>
      <c r="G166" s="42"/>
      <c r="H166" s="42"/>
      <c r="I166" s="42"/>
      <c r="J166" s="42"/>
      <c r="K166" s="870"/>
      <c r="L166" s="42"/>
      <c r="M166" s="42"/>
      <c r="N166" s="42"/>
      <c r="O166" s="42"/>
      <c r="P166" s="870"/>
      <c r="Q166" s="42"/>
    </row>
    <row r="167" spans="1:17">
      <c r="A167" s="17"/>
      <c r="B167" s="17"/>
      <c r="C167" s="399"/>
      <c r="D167" s="399"/>
      <c r="E167" s="399"/>
      <c r="F167" s="399"/>
      <c r="G167" s="17"/>
      <c r="H167" s="17"/>
      <c r="I167" s="17"/>
      <c r="J167" s="17"/>
      <c r="K167" s="682"/>
      <c r="L167" s="17"/>
      <c r="M167" s="17"/>
      <c r="N167" s="17"/>
      <c r="O167" s="17"/>
      <c r="P167" s="682"/>
      <c r="Q167" s="17"/>
    </row>
    <row r="168" spans="1:17">
      <c r="A168" s="17"/>
      <c r="B168" s="17"/>
      <c r="C168" s="399"/>
      <c r="D168" s="399"/>
      <c r="E168" s="399"/>
      <c r="F168" s="399"/>
      <c r="G168" s="17"/>
      <c r="H168" s="17"/>
      <c r="I168" s="17"/>
      <c r="J168" s="17"/>
      <c r="K168" s="682"/>
      <c r="L168" s="17"/>
      <c r="M168" s="17"/>
      <c r="N168" s="17"/>
      <c r="O168" s="17"/>
      <c r="P168" s="682"/>
      <c r="Q168" s="17"/>
    </row>
    <row r="169" spans="1:17" ht="13.5" thickBot="1">
      <c r="A169" s="45"/>
      <c r="B169" s="45"/>
      <c r="C169" s="450"/>
      <c r="D169" s="450"/>
      <c r="E169" s="450"/>
      <c r="F169" s="450"/>
      <c r="G169" s="45"/>
      <c r="H169" s="45"/>
      <c r="I169" s="45"/>
      <c r="J169" s="45"/>
      <c r="K169" s="694"/>
      <c r="L169" s="45"/>
      <c r="M169" s="45"/>
      <c r="N169" s="45"/>
      <c r="O169" s="45"/>
      <c r="P169" s="694"/>
      <c r="Q169" s="45"/>
    </row>
    <row r="170" spans="1:17">
      <c r="A170" s="190"/>
      <c r="B170" s="191"/>
      <c r="C170" s="453"/>
      <c r="D170" s="453"/>
      <c r="E170" s="453"/>
      <c r="F170" s="453"/>
      <c r="G170" s="191"/>
      <c r="H170" s="42"/>
      <c r="I170" s="42"/>
      <c r="J170" s="42"/>
      <c r="K170" s="870"/>
      <c r="L170" s="42"/>
      <c r="M170" s="42"/>
      <c r="N170" s="42"/>
      <c r="O170" s="42"/>
      <c r="P170" s="870"/>
      <c r="Q170" s="43"/>
    </row>
    <row r="171" spans="1:17" ht="23.25">
      <c r="A171" s="198" t="s">
        <v>282</v>
      </c>
      <c r="B171" s="185"/>
      <c r="C171" s="455"/>
      <c r="D171" s="455"/>
      <c r="E171" s="455"/>
      <c r="F171" s="455"/>
      <c r="G171" s="185"/>
      <c r="H171" s="17"/>
      <c r="I171" s="17"/>
      <c r="J171" s="17"/>
      <c r="K171" s="682"/>
      <c r="L171" s="17"/>
      <c r="M171" s="17"/>
      <c r="N171" s="17"/>
      <c r="O171" s="17"/>
      <c r="P171" s="682"/>
      <c r="Q171" s="44"/>
    </row>
    <row r="172" spans="1:17">
      <c r="A172" s="192"/>
      <c r="B172" s="185"/>
      <c r="C172" s="455"/>
      <c r="D172" s="455"/>
      <c r="E172" s="455"/>
      <c r="F172" s="455"/>
      <c r="G172" s="185"/>
      <c r="H172" s="17"/>
      <c r="I172" s="17"/>
      <c r="J172" s="17"/>
      <c r="K172" s="682"/>
      <c r="L172" s="17"/>
      <c r="M172" s="17"/>
      <c r="N172" s="17"/>
      <c r="O172" s="17"/>
      <c r="P172" s="682"/>
      <c r="Q172" s="44"/>
    </row>
    <row r="173" spans="1:17">
      <c r="A173" s="193"/>
      <c r="B173" s="194"/>
      <c r="C173" s="458"/>
      <c r="D173" s="458"/>
      <c r="E173" s="458"/>
      <c r="F173" s="458"/>
      <c r="G173" s="194"/>
      <c r="H173" s="17"/>
      <c r="I173" s="17"/>
      <c r="J173" s="17"/>
      <c r="K173" s="871" t="s">
        <v>294</v>
      </c>
      <c r="L173" s="17"/>
      <c r="M173" s="17"/>
      <c r="N173" s="17"/>
      <c r="O173" s="17"/>
      <c r="P173" s="871" t="s">
        <v>295</v>
      </c>
      <c r="Q173" s="44"/>
    </row>
    <row r="174" spans="1:17">
      <c r="A174" s="195"/>
      <c r="B174" s="106"/>
      <c r="C174" s="84"/>
      <c r="D174" s="84"/>
      <c r="E174" s="84"/>
      <c r="F174" s="84"/>
      <c r="G174" s="106"/>
      <c r="H174" s="17"/>
      <c r="I174" s="17"/>
      <c r="J174" s="17"/>
      <c r="K174" s="682"/>
      <c r="L174" s="17"/>
      <c r="M174" s="17"/>
      <c r="N174" s="17"/>
      <c r="O174" s="17"/>
      <c r="P174" s="682"/>
      <c r="Q174" s="44"/>
    </row>
    <row r="175" spans="1:17">
      <c r="A175" s="195"/>
      <c r="B175" s="106"/>
      <c r="C175" s="84"/>
      <c r="D175" s="84"/>
      <c r="E175" s="84"/>
      <c r="F175" s="84"/>
      <c r="G175" s="106"/>
      <c r="H175" s="17"/>
      <c r="I175" s="17"/>
      <c r="J175" s="17"/>
      <c r="K175" s="682"/>
      <c r="L175" s="17"/>
      <c r="M175" s="17"/>
      <c r="N175" s="17"/>
      <c r="O175" s="17"/>
      <c r="P175" s="682"/>
      <c r="Q175" s="44"/>
    </row>
    <row r="176" spans="1:17" ht="18">
      <c r="A176" s="199" t="s">
        <v>285</v>
      </c>
      <c r="B176" s="186"/>
      <c r="C176" s="461"/>
      <c r="D176" s="462"/>
      <c r="E176" s="462"/>
      <c r="F176" s="463"/>
      <c r="G176" s="187"/>
      <c r="H176" s="17"/>
      <c r="I176" s="17"/>
      <c r="J176" s="17"/>
      <c r="K176" s="328">
        <f>K165</f>
        <v>-19.891845659999998</v>
      </c>
      <c r="L176" s="187" t="s">
        <v>283</v>
      </c>
      <c r="M176" s="17"/>
      <c r="N176" s="17"/>
      <c r="O176" s="17"/>
      <c r="P176" s="328">
        <f>P165</f>
        <v>-2.1684236399999994</v>
      </c>
      <c r="Q176" s="205" t="s">
        <v>283</v>
      </c>
    </row>
    <row r="177" spans="1:17" ht="18">
      <c r="A177" s="200"/>
      <c r="B177" s="188"/>
      <c r="C177" s="467"/>
      <c r="D177" s="455"/>
      <c r="E177" s="455"/>
      <c r="F177" s="468"/>
      <c r="G177" s="185"/>
      <c r="H177" s="17"/>
      <c r="I177" s="17"/>
      <c r="J177" s="17"/>
      <c r="K177" s="328"/>
      <c r="L177" s="185"/>
      <c r="M177" s="17"/>
      <c r="N177" s="17"/>
      <c r="O177" s="17"/>
      <c r="P177" s="328"/>
      <c r="Q177" s="206"/>
    </row>
    <row r="178" spans="1:17" ht="18">
      <c r="A178" s="201" t="s">
        <v>284</v>
      </c>
      <c r="B178" s="189"/>
      <c r="C178" s="40"/>
      <c r="D178" s="455"/>
      <c r="E178" s="455"/>
      <c r="F178" s="471"/>
      <c r="G178" s="187"/>
      <c r="H178" s="17"/>
      <c r="I178" s="17"/>
      <c r="J178" s="17"/>
      <c r="K178" s="328">
        <f>'STEPPED UP GENCO'!K73</f>
        <v>5.0063976800000001</v>
      </c>
      <c r="L178" s="187" t="s">
        <v>283</v>
      </c>
      <c r="M178" s="17"/>
      <c r="N178" s="17"/>
      <c r="O178" s="17"/>
      <c r="P178" s="328">
        <f>'STEPPED UP GENCO'!P73</f>
        <v>1.7487559999999982E-2</v>
      </c>
      <c r="Q178" s="205" t="s">
        <v>283</v>
      </c>
    </row>
    <row r="179" spans="1:17">
      <c r="A179" s="196"/>
      <c r="B179" s="17"/>
      <c r="C179" s="399"/>
      <c r="D179" s="399"/>
      <c r="E179" s="399"/>
      <c r="F179" s="399"/>
      <c r="G179" s="17"/>
      <c r="H179" s="17"/>
      <c r="I179" s="17"/>
      <c r="J179" s="17"/>
      <c r="K179" s="682"/>
      <c r="L179" s="17"/>
      <c r="M179" s="17"/>
      <c r="N179" s="17"/>
      <c r="O179" s="17"/>
      <c r="P179" s="682"/>
      <c r="Q179" s="44"/>
    </row>
    <row r="180" spans="1:17">
      <c r="A180" s="196"/>
      <c r="B180" s="17"/>
      <c r="C180" s="399"/>
      <c r="D180" s="399"/>
      <c r="E180" s="399"/>
      <c r="F180" s="399"/>
      <c r="G180" s="17"/>
      <c r="H180" s="17"/>
      <c r="I180" s="17"/>
      <c r="J180" s="17"/>
      <c r="K180" s="682"/>
      <c r="L180" s="17"/>
      <c r="M180" s="17"/>
      <c r="N180" s="17"/>
      <c r="O180" s="17"/>
      <c r="P180" s="682"/>
      <c r="Q180" s="44"/>
    </row>
    <row r="181" spans="1:17">
      <c r="A181" s="196"/>
      <c r="B181" s="17"/>
      <c r="C181" s="399"/>
      <c r="D181" s="399"/>
      <c r="E181" s="399"/>
      <c r="F181" s="399"/>
      <c r="G181" s="17"/>
      <c r="H181" s="17"/>
      <c r="I181" s="17"/>
      <c r="J181" s="17"/>
      <c r="K181" s="682"/>
      <c r="L181" s="17"/>
      <c r="M181" s="17"/>
      <c r="N181" s="17"/>
      <c r="O181" s="17"/>
      <c r="P181" s="682"/>
      <c r="Q181" s="44"/>
    </row>
    <row r="182" spans="1:17" ht="20.25">
      <c r="A182" s="196"/>
      <c r="B182" s="17"/>
      <c r="C182" s="399"/>
      <c r="D182" s="399"/>
      <c r="E182" s="399"/>
      <c r="F182" s="399"/>
      <c r="G182" s="17"/>
      <c r="H182" s="186"/>
      <c r="I182" s="186"/>
      <c r="J182" s="202" t="s">
        <v>286</v>
      </c>
      <c r="K182" s="293">
        <f>SUM(K176:K181)</f>
        <v>-14.885447979999999</v>
      </c>
      <c r="L182" s="202" t="s">
        <v>283</v>
      </c>
      <c r="M182" s="106"/>
      <c r="N182" s="17"/>
      <c r="O182" s="17"/>
      <c r="P182" s="293">
        <f>SUM(P176:P181)</f>
        <v>-2.1509360799999993</v>
      </c>
      <c r="Q182" s="311" t="s">
        <v>283</v>
      </c>
    </row>
    <row r="183" spans="1:17" ht="13.5" thickBot="1">
      <c r="A183" s="197"/>
      <c r="B183" s="45"/>
      <c r="C183" s="450"/>
      <c r="D183" s="450"/>
      <c r="E183" s="450"/>
      <c r="F183" s="450"/>
      <c r="G183" s="45"/>
      <c r="H183" s="45"/>
      <c r="I183" s="45"/>
      <c r="J183" s="45"/>
      <c r="K183" s="694"/>
      <c r="L183" s="45"/>
      <c r="M183" s="45"/>
      <c r="N183" s="45"/>
      <c r="O183" s="45"/>
      <c r="P183" s="694"/>
      <c r="Q183" s="129"/>
    </row>
  </sheetData>
  <mergeCells count="1">
    <mergeCell ref="A146:B146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4" max="16383" man="1"/>
    <brk id="95" max="16383" man="1"/>
    <brk id="153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4"/>
  <sheetViews>
    <sheetView zoomScale="70" zoomScaleNormal="70" zoomScaleSheetLayoutView="85" zoomScalePageLayoutView="50" workbookViewId="0">
      <selection activeCell="E59" sqref="E59"/>
    </sheetView>
  </sheetViews>
  <sheetFormatPr defaultRowHeight="12.75"/>
  <cols>
    <col min="1" max="1" width="5.140625" style="372" customWidth="1"/>
    <col min="2" max="2" width="20.85546875" style="372" customWidth="1"/>
    <col min="3" max="3" width="11.28515625" style="372" customWidth="1"/>
    <col min="4" max="4" width="9.140625" style="372"/>
    <col min="5" max="5" width="14.42578125" style="372" customWidth="1"/>
    <col min="6" max="6" width="8.85546875" style="372" customWidth="1"/>
    <col min="7" max="7" width="11.42578125" style="372" customWidth="1"/>
    <col min="8" max="8" width="13" style="372" customWidth="1"/>
    <col min="9" max="9" width="12.42578125" style="372" customWidth="1"/>
    <col min="10" max="10" width="12.28515625" style="372" customWidth="1"/>
    <col min="11" max="11" width="12.85546875" style="540" customWidth="1"/>
    <col min="12" max="12" width="12.85546875" style="372" customWidth="1"/>
    <col min="13" max="13" width="13.28515625" style="372" customWidth="1"/>
    <col min="14" max="14" width="11.42578125" style="372" customWidth="1"/>
    <col min="15" max="15" width="13.140625" style="372" customWidth="1"/>
    <col min="16" max="16" width="14.7109375" style="540" customWidth="1"/>
    <col min="17" max="17" width="18.42578125" style="372" customWidth="1"/>
    <col min="18" max="18" width="5.28515625" style="372" customWidth="1"/>
    <col min="19" max="19" width="1.5703125" style="372" hidden="1" customWidth="1"/>
    <col min="20" max="20" width="9.140625" style="372" hidden="1" customWidth="1"/>
    <col min="21" max="21" width="4.28515625" style="372" hidden="1" customWidth="1"/>
    <col min="22" max="22" width="4" style="372" hidden="1" customWidth="1"/>
    <col min="23" max="23" width="3.85546875" style="372" hidden="1" customWidth="1"/>
    <col min="24" max="16384" width="9.140625" style="372"/>
  </cols>
  <sheetData>
    <row r="1" spans="1:17" ht="26.25">
      <c r="A1" s="1" t="s">
        <v>210</v>
      </c>
      <c r="Q1" s="410" t="str">
        <f>NDPL!Q1</f>
        <v>MARCH-2024</v>
      </c>
    </row>
    <row r="2" spans="1:17" ht="18.75" customHeight="1">
      <c r="A2" s="72" t="s">
        <v>211</v>
      </c>
    </row>
    <row r="3" spans="1:17" ht="23.25">
      <c r="A3" s="155" t="s">
        <v>190</v>
      </c>
    </row>
    <row r="4" spans="1:17" ht="24" thickBot="1">
      <c r="A4" s="331" t="s">
        <v>191</v>
      </c>
      <c r="G4" s="399"/>
      <c r="H4" s="399"/>
      <c r="I4" s="41" t="s">
        <v>347</v>
      </c>
      <c r="J4" s="399"/>
      <c r="K4" s="823"/>
      <c r="L4" s="399"/>
      <c r="M4" s="399"/>
      <c r="N4" s="41" t="s">
        <v>348</v>
      </c>
      <c r="O4" s="399"/>
      <c r="P4" s="823"/>
    </row>
    <row r="5" spans="1:17" ht="62.25" customHeight="1" thickTop="1" thickBot="1">
      <c r="A5" s="415" t="s">
        <v>8</v>
      </c>
      <c r="B5" s="416" t="s">
        <v>9</v>
      </c>
      <c r="C5" s="417" t="s">
        <v>1</v>
      </c>
      <c r="D5" s="417" t="s">
        <v>2</v>
      </c>
      <c r="E5" s="417" t="s">
        <v>3</v>
      </c>
      <c r="F5" s="417" t="s">
        <v>10</v>
      </c>
      <c r="G5" s="415" t="str">
        <f>NDPL!G5</f>
        <v>FINAL READING 31/03/2024</v>
      </c>
      <c r="H5" s="417" t="str">
        <f>NDPL!H5</f>
        <v>INTIAL READING 01/03/2024</v>
      </c>
      <c r="I5" s="417" t="s">
        <v>4</v>
      </c>
      <c r="J5" s="417" t="s">
        <v>5</v>
      </c>
      <c r="K5" s="833" t="s">
        <v>6</v>
      </c>
      <c r="L5" s="415" t="str">
        <f>NDPL!G5</f>
        <v>FINAL READING 31/03/2024</v>
      </c>
      <c r="M5" s="417" t="str">
        <f>NDPL!H5</f>
        <v>INTIAL READING 01/03/2024</v>
      </c>
      <c r="N5" s="417" t="s">
        <v>4</v>
      </c>
      <c r="O5" s="417" t="s">
        <v>5</v>
      </c>
      <c r="P5" s="833" t="s">
        <v>6</v>
      </c>
      <c r="Q5" s="418" t="s">
        <v>266</v>
      </c>
    </row>
    <row r="6" spans="1:17" ht="14.25" thickTop="1" thickBot="1"/>
    <row r="7" spans="1:17" ht="18" customHeight="1" thickTop="1">
      <c r="A7" s="130"/>
      <c r="B7" s="131" t="s">
        <v>177</v>
      </c>
      <c r="C7" s="132"/>
      <c r="D7" s="132"/>
      <c r="E7" s="132"/>
      <c r="F7" s="132"/>
      <c r="G7" s="55"/>
      <c r="H7" s="496"/>
      <c r="I7" s="497"/>
      <c r="J7" s="497"/>
      <c r="K7" s="875"/>
      <c r="L7" s="498"/>
      <c r="M7" s="496"/>
      <c r="N7" s="496"/>
      <c r="O7" s="496"/>
      <c r="P7" s="891"/>
      <c r="Q7" s="437"/>
    </row>
    <row r="8" spans="1:17" ht="18" customHeight="1">
      <c r="A8" s="133"/>
      <c r="B8" s="134" t="s">
        <v>102</v>
      </c>
      <c r="C8" s="135"/>
      <c r="D8" s="136"/>
      <c r="E8" s="137"/>
      <c r="F8" s="138"/>
      <c r="G8" s="59"/>
      <c r="H8" s="499"/>
      <c r="I8" s="354"/>
      <c r="J8" s="354"/>
      <c r="K8" s="876"/>
      <c r="L8" s="500"/>
      <c r="M8" s="499"/>
      <c r="N8" s="333"/>
      <c r="O8" s="333"/>
      <c r="P8" s="879"/>
      <c r="Q8" s="376"/>
    </row>
    <row r="9" spans="1:17" ht="16.5">
      <c r="A9" s="133">
        <v>1</v>
      </c>
      <c r="B9" s="134" t="s">
        <v>103</v>
      </c>
      <c r="C9" s="135">
        <v>4865107</v>
      </c>
      <c r="D9" s="139" t="s">
        <v>12</v>
      </c>
      <c r="E9" s="217" t="s">
        <v>300</v>
      </c>
      <c r="F9" s="140">
        <v>266.67</v>
      </c>
      <c r="G9" s="284">
        <v>1</v>
      </c>
      <c r="H9" s="285">
        <v>7</v>
      </c>
      <c r="I9" s="269">
        <f>G9-H9</f>
        <v>-6</v>
      </c>
      <c r="J9" s="269">
        <f>$F9*I9</f>
        <v>-1600.02</v>
      </c>
      <c r="K9" s="821">
        <f>J9/1000000</f>
        <v>-1.60002E-3</v>
      </c>
      <c r="L9" s="284">
        <v>2146</v>
      </c>
      <c r="M9" s="285">
        <v>2146</v>
      </c>
      <c r="N9" s="269">
        <f>L9-M9</f>
        <v>0</v>
      </c>
      <c r="O9" s="269">
        <f>$F9*N9</f>
        <v>0</v>
      </c>
      <c r="P9" s="821">
        <f>O9/1000000</f>
        <v>0</v>
      </c>
      <c r="Q9" s="396"/>
    </row>
    <row r="10" spans="1:17" ht="16.5">
      <c r="A10" s="133"/>
      <c r="B10" s="134"/>
      <c r="C10" s="135"/>
      <c r="D10" s="139"/>
      <c r="E10" s="217"/>
      <c r="F10" s="140">
        <v>266.67</v>
      </c>
      <c r="G10" s="284">
        <v>999850</v>
      </c>
      <c r="H10" s="285">
        <v>999994</v>
      </c>
      <c r="I10" s="269">
        <f>G10-H10</f>
        <v>-144</v>
      </c>
      <c r="J10" s="269">
        <f>$F10*I10</f>
        <v>-38400.480000000003</v>
      </c>
      <c r="K10" s="821">
        <f>J10/1000000</f>
        <v>-3.8400480000000001E-2</v>
      </c>
      <c r="L10" s="284"/>
      <c r="M10" s="285"/>
      <c r="N10" s="269"/>
      <c r="O10" s="269"/>
      <c r="P10" s="821"/>
      <c r="Q10" s="396"/>
    </row>
    <row r="11" spans="1:17" ht="18" customHeight="1">
      <c r="A11" s="133">
        <v>2</v>
      </c>
      <c r="B11" s="134" t="s">
        <v>104</v>
      </c>
      <c r="C11" s="135">
        <v>4865150</v>
      </c>
      <c r="D11" s="139" t="s">
        <v>12</v>
      </c>
      <c r="E11" s="217" t="s">
        <v>300</v>
      </c>
      <c r="F11" s="140">
        <v>100</v>
      </c>
      <c r="G11" s="284">
        <v>16991</v>
      </c>
      <c r="H11" s="285">
        <v>15946</v>
      </c>
      <c r="I11" s="354">
        <f>G11-H11</f>
        <v>1045</v>
      </c>
      <c r="J11" s="354">
        <f>$F11*I11</f>
        <v>104500</v>
      </c>
      <c r="K11" s="876">
        <f>J11/1000000</f>
        <v>0.1045</v>
      </c>
      <c r="L11" s="284">
        <v>1603</v>
      </c>
      <c r="M11" s="285">
        <v>1603</v>
      </c>
      <c r="N11" s="353">
        <f>L11-M11</f>
        <v>0</v>
      </c>
      <c r="O11" s="353">
        <f>$F11*N11</f>
        <v>0</v>
      </c>
      <c r="P11" s="881">
        <f>O11/1000000</f>
        <v>0</v>
      </c>
      <c r="Q11" s="376"/>
    </row>
    <row r="12" spans="1:17" ht="18">
      <c r="A12" s="133">
        <v>3</v>
      </c>
      <c r="B12" s="134" t="s">
        <v>105</v>
      </c>
      <c r="C12" s="135">
        <v>4865136</v>
      </c>
      <c r="D12" s="139" t="s">
        <v>12</v>
      </c>
      <c r="E12" s="217" t="s">
        <v>300</v>
      </c>
      <c r="F12" s="140">
        <v>200</v>
      </c>
      <c r="G12" s="284">
        <v>966555</v>
      </c>
      <c r="H12" s="285">
        <v>967566</v>
      </c>
      <c r="I12" s="354">
        <f t="shared" ref="I12:I19" si="0">G12-H12</f>
        <v>-1011</v>
      </c>
      <c r="J12" s="354">
        <f t="shared" ref="J12:J18" si="1">$F12*I12</f>
        <v>-202200</v>
      </c>
      <c r="K12" s="876">
        <f t="shared" ref="K12:K18" si="2">J12/1000000</f>
        <v>-0.20219999999999999</v>
      </c>
      <c r="L12" s="284">
        <v>244</v>
      </c>
      <c r="M12" s="285">
        <v>244</v>
      </c>
      <c r="N12" s="354">
        <f t="shared" ref="N12:N19" si="3">L12-M12</f>
        <v>0</v>
      </c>
      <c r="O12" s="354">
        <f t="shared" ref="O12:O18" si="4">$F12*N12</f>
        <v>0</v>
      </c>
      <c r="P12" s="876">
        <f t="shared" ref="P12:P18" si="5">O12/1000000</f>
        <v>0</v>
      </c>
      <c r="Q12" s="501"/>
    </row>
    <row r="13" spans="1:17" ht="18">
      <c r="A13" s="133">
        <v>4</v>
      </c>
      <c r="B13" s="134" t="s">
        <v>106</v>
      </c>
      <c r="C13" s="135">
        <v>4865172</v>
      </c>
      <c r="D13" s="139" t="s">
        <v>12</v>
      </c>
      <c r="E13" s="217" t="s">
        <v>300</v>
      </c>
      <c r="F13" s="140">
        <v>1000</v>
      </c>
      <c r="G13" s="284">
        <v>88</v>
      </c>
      <c r="H13" s="285">
        <v>222</v>
      </c>
      <c r="I13" s="354">
        <f>G13-H13</f>
        <v>-134</v>
      </c>
      <c r="J13" s="354">
        <f>$F13*I13</f>
        <v>-134000</v>
      </c>
      <c r="K13" s="876">
        <f>J13/1000000</f>
        <v>-0.13400000000000001</v>
      </c>
      <c r="L13" s="284">
        <v>365</v>
      </c>
      <c r="M13" s="285">
        <v>365</v>
      </c>
      <c r="N13" s="353">
        <f>L13-M13</f>
        <v>0</v>
      </c>
      <c r="O13" s="353">
        <f>$F13*N13</f>
        <v>0</v>
      </c>
      <c r="P13" s="881">
        <f>O13/1000000</f>
        <v>0</v>
      </c>
      <c r="Q13" s="619"/>
    </row>
    <row r="14" spans="1:17" ht="18" customHeight="1">
      <c r="A14" s="133">
        <v>5</v>
      </c>
      <c r="B14" s="134" t="s">
        <v>107</v>
      </c>
      <c r="C14" s="135">
        <v>4865010</v>
      </c>
      <c r="D14" s="139" t="s">
        <v>12</v>
      </c>
      <c r="E14" s="217" t="s">
        <v>300</v>
      </c>
      <c r="F14" s="140">
        <v>800</v>
      </c>
      <c r="G14" s="284">
        <v>999813</v>
      </c>
      <c r="H14" s="285">
        <v>999896</v>
      </c>
      <c r="I14" s="354">
        <f>G14-H14</f>
        <v>-83</v>
      </c>
      <c r="J14" s="354">
        <f>$F14*I14</f>
        <v>-66400</v>
      </c>
      <c r="K14" s="876">
        <f>J14/1000000</f>
        <v>-6.6400000000000001E-2</v>
      </c>
      <c r="L14" s="284">
        <v>1134</v>
      </c>
      <c r="M14" s="285">
        <v>1134</v>
      </c>
      <c r="N14" s="353">
        <f>L14-M14</f>
        <v>0</v>
      </c>
      <c r="O14" s="353">
        <f>$F14*N14</f>
        <v>0</v>
      </c>
      <c r="P14" s="881">
        <f>O14/1000000</f>
        <v>0</v>
      </c>
      <c r="Q14" s="742"/>
    </row>
    <row r="15" spans="1:17" ht="15.75" customHeight="1">
      <c r="A15" s="133">
        <v>6</v>
      </c>
      <c r="B15" s="134" t="s">
        <v>323</v>
      </c>
      <c r="C15" s="135">
        <v>4865004</v>
      </c>
      <c r="D15" s="139" t="s">
        <v>12</v>
      </c>
      <c r="E15" s="217" t="s">
        <v>300</v>
      </c>
      <c r="F15" s="140">
        <v>800</v>
      </c>
      <c r="G15" s="284">
        <v>963</v>
      </c>
      <c r="H15" s="285">
        <v>1170</v>
      </c>
      <c r="I15" s="354">
        <f t="shared" si="0"/>
        <v>-207</v>
      </c>
      <c r="J15" s="354">
        <f t="shared" si="1"/>
        <v>-165600</v>
      </c>
      <c r="K15" s="876">
        <f t="shared" si="2"/>
        <v>-0.1656</v>
      </c>
      <c r="L15" s="284">
        <v>2252</v>
      </c>
      <c r="M15" s="285">
        <v>2252</v>
      </c>
      <c r="N15" s="353">
        <f t="shared" si="3"/>
        <v>0</v>
      </c>
      <c r="O15" s="353">
        <f t="shared" si="4"/>
        <v>0</v>
      </c>
      <c r="P15" s="881">
        <f t="shared" si="5"/>
        <v>0</v>
      </c>
      <c r="Q15" s="396"/>
    </row>
    <row r="16" spans="1:17" ht="18" customHeight="1">
      <c r="A16" s="133">
        <v>7</v>
      </c>
      <c r="B16" s="302" t="s">
        <v>345</v>
      </c>
      <c r="C16" s="305">
        <v>4865050</v>
      </c>
      <c r="D16" s="139" t="s">
        <v>12</v>
      </c>
      <c r="E16" s="217" t="s">
        <v>300</v>
      </c>
      <c r="F16" s="310">
        <v>800</v>
      </c>
      <c r="G16" s="284">
        <v>982119</v>
      </c>
      <c r="H16" s="285">
        <v>982119</v>
      </c>
      <c r="I16" s="354">
        <f t="shared" si="0"/>
        <v>0</v>
      </c>
      <c r="J16" s="354">
        <f>$F16*I16</f>
        <v>0</v>
      </c>
      <c r="K16" s="876">
        <f>J16/1000000</f>
        <v>0</v>
      </c>
      <c r="L16" s="284">
        <v>998603</v>
      </c>
      <c r="M16" s="285">
        <v>998603</v>
      </c>
      <c r="N16" s="353">
        <f t="shared" si="3"/>
        <v>0</v>
      </c>
      <c r="O16" s="353">
        <f>$F16*N16</f>
        <v>0</v>
      </c>
      <c r="P16" s="881">
        <f>O16/1000000</f>
        <v>0</v>
      </c>
      <c r="Q16" s="376"/>
    </row>
    <row r="17" spans="1:17" ht="18" customHeight="1">
      <c r="A17" s="133">
        <v>8</v>
      </c>
      <c r="B17" s="302" t="s">
        <v>344</v>
      </c>
      <c r="C17" s="305">
        <v>4864998</v>
      </c>
      <c r="D17" s="139" t="s">
        <v>12</v>
      </c>
      <c r="E17" s="217" t="s">
        <v>300</v>
      </c>
      <c r="F17" s="310">
        <v>800</v>
      </c>
      <c r="G17" s="284">
        <v>950267</v>
      </c>
      <c r="H17" s="285">
        <v>950267</v>
      </c>
      <c r="I17" s="354">
        <f t="shared" si="0"/>
        <v>0</v>
      </c>
      <c r="J17" s="354">
        <f t="shared" si="1"/>
        <v>0</v>
      </c>
      <c r="K17" s="876">
        <f t="shared" si="2"/>
        <v>0</v>
      </c>
      <c r="L17" s="284">
        <v>979419</v>
      </c>
      <c r="M17" s="285">
        <v>979419</v>
      </c>
      <c r="N17" s="353">
        <f t="shared" si="3"/>
        <v>0</v>
      </c>
      <c r="O17" s="353">
        <f t="shared" si="4"/>
        <v>0</v>
      </c>
      <c r="P17" s="881">
        <f t="shared" si="5"/>
        <v>0</v>
      </c>
      <c r="Q17" s="376"/>
    </row>
    <row r="18" spans="1:17" ht="18" customHeight="1">
      <c r="A18" s="133">
        <v>9</v>
      </c>
      <c r="B18" s="302" t="s">
        <v>338</v>
      </c>
      <c r="C18" s="305">
        <v>4864993</v>
      </c>
      <c r="D18" s="139" t="s">
        <v>12</v>
      </c>
      <c r="E18" s="217" t="s">
        <v>300</v>
      </c>
      <c r="F18" s="310">
        <v>800</v>
      </c>
      <c r="G18" s="284">
        <v>934983</v>
      </c>
      <c r="H18" s="285">
        <v>936511</v>
      </c>
      <c r="I18" s="354">
        <f t="shared" si="0"/>
        <v>-1528</v>
      </c>
      <c r="J18" s="354">
        <f t="shared" si="1"/>
        <v>-1222400</v>
      </c>
      <c r="K18" s="876">
        <f t="shared" si="2"/>
        <v>-1.2223999999999999</v>
      </c>
      <c r="L18" s="284">
        <v>987472</v>
      </c>
      <c r="M18" s="285">
        <v>987472</v>
      </c>
      <c r="N18" s="353">
        <f t="shared" si="3"/>
        <v>0</v>
      </c>
      <c r="O18" s="353">
        <f t="shared" si="4"/>
        <v>0</v>
      </c>
      <c r="P18" s="881">
        <f t="shared" si="5"/>
        <v>0</v>
      </c>
      <c r="Q18" s="397"/>
    </row>
    <row r="19" spans="1:17" ht="15.75" customHeight="1">
      <c r="A19" s="133">
        <v>10</v>
      </c>
      <c r="B19" s="302" t="s">
        <v>379</v>
      </c>
      <c r="C19" s="305">
        <v>5128403</v>
      </c>
      <c r="D19" s="139" t="s">
        <v>12</v>
      </c>
      <c r="E19" s="217" t="s">
        <v>300</v>
      </c>
      <c r="F19" s="310">
        <v>2000</v>
      </c>
      <c r="G19" s="284">
        <v>991788</v>
      </c>
      <c r="H19" s="285">
        <v>992037</v>
      </c>
      <c r="I19" s="234">
        <f t="shared" si="0"/>
        <v>-249</v>
      </c>
      <c r="J19" s="234">
        <f>$F19*I19</f>
        <v>-498000</v>
      </c>
      <c r="K19" s="850">
        <f>J19/1000000</f>
        <v>-0.498</v>
      </c>
      <c r="L19" s="284">
        <v>997964</v>
      </c>
      <c r="M19" s="285">
        <v>997965</v>
      </c>
      <c r="N19" s="285">
        <f t="shared" si="3"/>
        <v>-1</v>
      </c>
      <c r="O19" s="285">
        <f>$F19*N19</f>
        <v>-2000</v>
      </c>
      <c r="P19" s="819">
        <f>O19/1000000</f>
        <v>-2E-3</v>
      </c>
      <c r="Q19" s="397"/>
    </row>
    <row r="20" spans="1:17" ht="18" customHeight="1">
      <c r="A20" s="133"/>
      <c r="B20" s="141" t="s">
        <v>329</v>
      </c>
      <c r="C20" s="135"/>
      <c r="D20" s="139"/>
      <c r="E20" s="217"/>
      <c r="F20" s="140"/>
      <c r="G20" s="284"/>
      <c r="H20" s="285"/>
      <c r="I20" s="354"/>
      <c r="J20" s="354"/>
      <c r="K20" s="876"/>
      <c r="L20" s="284"/>
      <c r="M20" s="285"/>
      <c r="N20" s="353"/>
      <c r="O20" s="353"/>
      <c r="P20" s="881"/>
      <c r="Q20" s="376"/>
    </row>
    <row r="21" spans="1:17" ht="18" customHeight="1">
      <c r="A21" s="133">
        <v>11</v>
      </c>
      <c r="B21" s="134" t="s">
        <v>178</v>
      </c>
      <c r="C21" s="135">
        <v>4865161</v>
      </c>
      <c r="D21" s="136" t="s">
        <v>12</v>
      </c>
      <c r="E21" s="217" t="s">
        <v>300</v>
      </c>
      <c r="F21" s="140">
        <v>50</v>
      </c>
      <c r="G21" s="284">
        <v>952637</v>
      </c>
      <c r="H21" s="285">
        <v>952637</v>
      </c>
      <c r="I21" s="354">
        <f t="shared" ref="I21:I26" si="6">G21-H21</f>
        <v>0</v>
      </c>
      <c r="J21" s="354">
        <f t="shared" ref="J21:J26" si="7">$F21*I21</f>
        <v>0</v>
      </c>
      <c r="K21" s="876">
        <f t="shared" ref="K21:K26" si="8">J21/1000000</f>
        <v>0</v>
      </c>
      <c r="L21" s="284">
        <v>20532</v>
      </c>
      <c r="M21" s="285">
        <v>22767</v>
      </c>
      <c r="N21" s="353">
        <f t="shared" ref="N21:N26" si="9">L21-M21</f>
        <v>-2235</v>
      </c>
      <c r="O21" s="353">
        <f t="shared" ref="O21:O26" si="10">$F21*N21</f>
        <v>-111750</v>
      </c>
      <c r="P21" s="881">
        <f t="shared" ref="P21:P26" si="11">O21/1000000</f>
        <v>-0.11175</v>
      </c>
      <c r="Q21" s="376"/>
    </row>
    <row r="22" spans="1:17" ht="13.5" customHeight="1">
      <c r="A22" s="133">
        <v>12</v>
      </c>
      <c r="B22" s="134" t="s">
        <v>179</v>
      </c>
      <c r="C22" s="135">
        <v>4865115</v>
      </c>
      <c r="D22" s="139" t="s">
        <v>12</v>
      </c>
      <c r="E22" s="217" t="s">
        <v>300</v>
      </c>
      <c r="F22" s="140">
        <v>100</v>
      </c>
      <c r="G22" s="284">
        <v>998744</v>
      </c>
      <c r="H22" s="285">
        <v>998744</v>
      </c>
      <c r="I22" s="386">
        <f>G22-H22</f>
        <v>0</v>
      </c>
      <c r="J22" s="386">
        <f>$F22*I22</f>
        <v>0</v>
      </c>
      <c r="K22" s="840">
        <f>J22/1000000</f>
        <v>0</v>
      </c>
      <c r="L22" s="284">
        <v>415</v>
      </c>
      <c r="M22" s="285">
        <v>1059</v>
      </c>
      <c r="N22" s="234">
        <f>L22-M22</f>
        <v>-644</v>
      </c>
      <c r="O22" s="234">
        <f>$F22*N22</f>
        <v>-64400</v>
      </c>
      <c r="P22" s="850">
        <f>O22/1000000</f>
        <v>-6.4399999999999999E-2</v>
      </c>
      <c r="Q22" s="376"/>
    </row>
    <row r="23" spans="1:17" ht="18" customHeight="1">
      <c r="A23" s="133">
        <v>13</v>
      </c>
      <c r="B23" s="137" t="s">
        <v>180</v>
      </c>
      <c r="C23" s="135">
        <v>4902512</v>
      </c>
      <c r="D23" s="139" t="s">
        <v>12</v>
      </c>
      <c r="E23" s="217" t="s">
        <v>300</v>
      </c>
      <c r="F23" s="140">
        <v>500</v>
      </c>
      <c r="G23" s="284">
        <v>997770</v>
      </c>
      <c r="H23" s="285">
        <v>997770</v>
      </c>
      <c r="I23" s="354">
        <f t="shared" si="6"/>
        <v>0</v>
      </c>
      <c r="J23" s="354">
        <f t="shared" si="7"/>
        <v>0</v>
      </c>
      <c r="K23" s="876">
        <f t="shared" si="8"/>
        <v>0</v>
      </c>
      <c r="L23" s="284">
        <v>8469</v>
      </c>
      <c r="M23" s="285">
        <v>8567</v>
      </c>
      <c r="N23" s="353">
        <f t="shared" si="9"/>
        <v>-98</v>
      </c>
      <c r="O23" s="353">
        <f t="shared" si="10"/>
        <v>-49000</v>
      </c>
      <c r="P23" s="881">
        <f t="shared" si="11"/>
        <v>-4.9000000000000002E-2</v>
      </c>
      <c r="Q23" s="376"/>
    </row>
    <row r="24" spans="1:17" ht="18" customHeight="1">
      <c r="A24" s="133">
        <v>14</v>
      </c>
      <c r="B24" s="134" t="s">
        <v>181</v>
      </c>
      <c r="C24" s="135">
        <v>4865121</v>
      </c>
      <c r="D24" s="139" t="s">
        <v>12</v>
      </c>
      <c r="E24" s="217" t="s">
        <v>300</v>
      </c>
      <c r="F24" s="140">
        <v>100</v>
      </c>
      <c r="G24" s="284">
        <v>999817</v>
      </c>
      <c r="H24" s="285">
        <v>999817</v>
      </c>
      <c r="I24" s="354">
        <f>G24-H24</f>
        <v>0</v>
      </c>
      <c r="J24" s="354">
        <f>$F24*I24</f>
        <v>0</v>
      </c>
      <c r="K24" s="876">
        <f>J24/1000000</f>
        <v>0</v>
      </c>
      <c r="L24" s="284">
        <v>993481</v>
      </c>
      <c r="M24" s="285">
        <v>994206</v>
      </c>
      <c r="N24" s="353">
        <f>L24-M24</f>
        <v>-725</v>
      </c>
      <c r="O24" s="353">
        <f>$F24*N24</f>
        <v>-72500</v>
      </c>
      <c r="P24" s="881">
        <f>O24/1000000</f>
        <v>-7.2499999999999995E-2</v>
      </c>
      <c r="Q24" s="376"/>
    </row>
    <row r="25" spans="1:17" ht="18" customHeight="1">
      <c r="A25" s="133">
        <v>15</v>
      </c>
      <c r="B25" s="134" t="s">
        <v>182</v>
      </c>
      <c r="C25" s="135">
        <v>4865129</v>
      </c>
      <c r="D25" s="139" t="s">
        <v>12</v>
      </c>
      <c r="E25" s="217" t="s">
        <v>300</v>
      </c>
      <c r="F25" s="138">
        <v>1333.33</v>
      </c>
      <c r="G25" s="284">
        <v>998334</v>
      </c>
      <c r="H25" s="285">
        <v>998334</v>
      </c>
      <c r="I25" s="354">
        <f>G25-H25</f>
        <v>0</v>
      </c>
      <c r="J25" s="354">
        <f>$F25*I25</f>
        <v>0</v>
      </c>
      <c r="K25" s="876">
        <f>J25/1000000</f>
        <v>0</v>
      </c>
      <c r="L25" s="284">
        <v>4288</v>
      </c>
      <c r="M25" s="285">
        <v>4343</v>
      </c>
      <c r="N25" s="353">
        <f>L25-M25</f>
        <v>-55</v>
      </c>
      <c r="O25" s="353">
        <f>$F25*N25</f>
        <v>-73333.149999999994</v>
      </c>
      <c r="P25" s="881">
        <f>O25/1000000</f>
        <v>-7.333315E-2</v>
      </c>
      <c r="Q25" s="376"/>
    </row>
    <row r="26" spans="1:17" ht="18" customHeight="1">
      <c r="A26" s="133">
        <v>16</v>
      </c>
      <c r="B26" s="134" t="s">
        <v>183</v>
      </c>
      <c r="C26" s="135">
        <v>4865159</v>
      </c>
      <c r="D26" s="136" t="s">
        <v>12</v>
      </c>
      <c r="E26" s="217" t="s">
        <v>300</v>
      </c>
      <c r="F26" s="140">
        <v>1000</v>
      </c>
      <c r="G26" s="284">
        <v>11074</v>
      </c>
      <c r="H26" s="285">
        <v>11074</v>
      </c>
      <c r="I26" s="354">
        <f t="shared" si="6"/>
        <v>0</v>
      </c>
      <c r="J26" s="354">
        <f t="shared" si="7"/>
        <v>0</v>
      </c>
      <c r="K26" s="876">
        <f t="shared" si="8"/>
        <v>0</v>
      </c>
      <c r="L26" s="284">
        <v>43244</v>
      </c>
      <c r="M26" s="285">
        <v>43244</v>
      </c>
      <c r="N26" s="353">
        <f t="shared" si="9"/>
        <v>0</v>
      </c>
      <c r="O26" s="353">
        <f t="shared" si="10"/>
        <v>0</v>
      </c>
      <c r="P26" s="881">
        <f t="shared" si="11"/>
        <v>0</v>
      </c>
      <c r="Q26" s="376"/>
    </row>
    <row r="27" spans="1:17" ht="18" customHeight="1">
      <c r="A27" s="133">
        <v>17</v>
      </c>
      <c r="B27" s="134" t="s">
        <v>184</v>
      </c>
      <c r="C27" s="135">
        <v>4865122</v>
      </c>
      <c r="D27" s="139" t="s">
        <v>12</v>
      </c>
      <c r="E27" s="217" t="s">
        <v>300</v>
      </c>
      <c r="F27" s="138">
        <v>1333.33</v>
      </c>
      <c r="G27" s="284">
        <v>999842</v>
      </c>
      <c r="H27" s="285">
        <v>999842</v>
      </c>
      <c r="I27" s="354">
        <f>G27-H27</f>
        <v>0</v>
      </c>
      <c r="J27" s="354">
        <f>$F27*I27</f>
        <v>0</v>
      </c>
      <c r="K27" s="876">
        <f>J27/1000000</f>
        <v>0</v>
      </c>
      <c r="L27" s="284">
        <v>3932</v>
      </c>
      <c r="M27" s="285">
        <v>3954</v>
      </c>
      <c r="N27" s="353">
        <f>L27-M27</f>
        <v>-22</v>
      </c>
      <c r="O27" s="353">
        <f>$F27*N27</f>
        <v>-29333.26</v>
      </c>
      <c r="P27" s="881">
        <f>O27/1000000</f>
        <v>-2.933326E-2</v>
      </c>
      <c r="Q27" s="397"/>
    </row>
    <row r="28" spans="1:17" ht="18" customHeight="1">
      <c r="A28" s="133"/>
      <c r="B28" s="142" t="s">
        <v>185</v>
      </c>
      <c r="C28" s="135"/>
      <c r="D28" s="139"/>
      <c r="E28" s="217"/>
      <c r="F28" s="140"/>
      <c r="G28" s="284"/>
      <c r="H28" s="285"/>
      <c r="I28" s="354"/>
      <c r="J28" s="354"/>
      <c r="K28" s="876"/>
      <c r="L28" s="284"/>
      <c r="M28" s="285"/>
      <c r="N28" s="353"/>
      <c r="O28" s="353"/>
      <c r="P28" s="881"/>
      <c r="Q28" s="376"/>
    </row>
    <row r="29" spans="1:17" ht="18" customHeight="1">
      <c r="A29" s="133">
        <v>19</v>
      </c>
      <c r="B29" s="134" t="s">
        <v>186</v>
      </c>
      <c r="C29" s="135">
        <v>4864996</v>
      </c>
      <c r="D29" s="139" t="s">
        <v>12</v>
      </c>
      <c r="E29" s="217" t="s">
        <v>300</v>
      </c>
      <c r="F29" s="140">
        <v>1000</v>
      </c>
      <c r="G29" s="284">
        <v>985962</v>
      </c>
      <c r="H29" s="285">
        <v>987092</v>
      </c>
      <c r="I29" s="354">
        <f>G29-H29</f>
        <v>-1130</v>
      </c>
      <c r="J29" s="354">
        <f>$F29*I29</f>
        <v>-1130000</v>
      </c>
      <c r="K29" s="876">
        <f>J29/1000000</f>
        <v>-1.1299999999999999</v>
      </c>
      <c r="L29" s="284">
        <v>399</v>
      </c>
      <c r="M29" s="285">
        <v>399</v>
      </c>
      <c r="N29" s="353">
        <f>L29-M29</f>
        <v>0</v>
      </c>
      <c r="O29" s="353">
        <f>$F29*N29</f>
        <v>0</v>
      </c>
      <c r="P29" s="881">
        <f>O29/1000000</f>
        <v>0</v>
      </c>
      <c r="Q29" s="376"/>
    </row>
    <row r="30" spans="1:17" ht="18" customHeight="1">
      <c r="A30" s="133">
        <v>20</v>
      </c>
      <c r="B30" s="134" t="s">
        <v>187</v>
      </c>
      <c r="C30" s="135">
        <v>4865000</v>
      </c>
      <c r="D30" s="139" t="s">
        <v>12</v>
      </c>
      <c r="E30" s="217" t="s">
        <v>300</v>
      </c>
      <c r="F30" s="140">
        <v>1000</v>
      </c>
      <c r="G30" s="284">
        <v>970711</v>
      </c>
      <c r="H30" s="285">
        <v>971720</v>
      </c>
      <c r="I30" s="354">
        <f>G30-H30</f>
        <v>-1009</v>
      </c>
      <c r="J30" s="354">
        <f>$F30*I30</f>
        <v>-1009000</v>
      </c>
      <c r="K30" s="876">
        <f>J30/1000000</f>
        <v>-1.0089999999999999</v>
      </c>
      <c r="L30" s="284">
        <v>3090</v>
      </c>
      <c r="M30" s="285">
        <v>3090</v>
      </c>
      <c r="N30" s="353">
        <f>L30-M30</f>
        <v>0</v>
      </c>
      <c r="O30" s="353">
        <f>$F30*N30</f>
        <v>0</v>
      </c>
      <c r="P30" s="881">
        <f>O30/1000000</f>
        <v>0</v>
      </c>
      <c r="Q30" s="604"/>
    </row>
    <row r="31" spans="1:17" ht="18" customHeight="1">
      <c r="A31" s="133">
        <v>21</v>
      </c>
      <c r="B31" s="134" t="s">
        <v>188</v>
      </c>
      <c r="C31" s="135">
        <v>4864851</v>
      </c>
      <c r="D31" s="139" t="s">
        <v>12</v>
      </c>
      <c r="E31" s="217" t="s">
        <v>300</v>
      </c>
      <c r="F31" s="140">
        <v>2500</v>
      </c>
      <c r="G31" s="284">
        <v>999360</v>
      </c>
      <c r="H31" s="285">
        <v>999360</v>
      </c>
      <c r="I31" s="354">
        <f>G31-H31</f>
        <v>0</v>
      </c>
      <c r="J31" s="354">
        <f>$F31*I31</f>
        <v>0</v>
      </c>
      <c r="K31" s="876">
        <f>J31/1000000</f>
        <v>0</v>
      </c>
      <c r="L31" s="284">
        <v>999999</v>
      </c>
      <c r="M31" s="285">
        <v>999999</v>
      </c>
      <c r="N31" s="353">
        <f>L31-M31</f>
        <v>0</v>
      </c>
      <c r="O31" s="353">
        <f>$F31*N31</f>
        <v>0</v>
      </c>
      <c r="P31" s="881">
        <f>O31/1000000</f>
        <v>0</v>
      </c>
      <c r="Q31" s="384"/>
    </row>
    <row r="32" spans="1:17" ht="18" customHeight="1">
      <c r="A32" s="133">
        <v>22</v>
      </c>
      <c r="B32" s="137" t="s">
        <v>189</v>
      </c>
      <c r="C32" s="135">
        <v>4864885</v>
      </c>
      <c r="D32" s="139" t="s">
        <v>12</v>
      </c>
      <c r="E32" s="217" t="s">
        <v>300</v>
      </c>
      <c r="F32" s="140">
        <v>2500</v>
      </c>
      <c r="G32" s="284">
        <v>990690</v>
      </c>
      <c r="H32" s="285">
        <v>990991</v>
      </c>
      <c r="I32" s="386">
        <f>G32-H32</f>
        <v>-301</v>
      </c>
      <c r="J32" s="386">
        <f>$F32*I32</f>
        <v>-752500</v>
      </c>
      <c r="K32" s="840">
        <f>J32/1000000</f>
        <v>-0.75249999999999995</v>
      </c>
      <c r="L32" s="284">
        <v>512</v>
      </c>
      <c r="M32" s="285">
        <v>512</v>
      </c>
      <c r="N32" s="234">
        <f>L32-M32</f>
        <v>0</v>
      </c>
      <c r="O32" s="234">
        <f>$F32*N32</f>
        <v>0</v>
      </c>
      <c r="P32" s="850">
        <f>O32/1000000</f>
        <v>0</v>
      </c>
      <c r="Q32" s="376"/>
    </row>
    <row r="33" spans="1:17" ht="18" customHeight="1">
      <c r="A33" s="133"/>
      <c r="B33" s="142"/>
      <c r="C33" s="135"/>
      <c r="D33" s="139"/>
      <c r="E33" s="217"/>
      <c r="F33" s="140"/>
      <c r="G33" s="284"/>
      <c r="H33" s="285"/>
      <c r="I33" s="354"/>
      <c r="J33" s="354"/>
      <c r="K33" s="877">
        <f>SUM(K29:K32)</f>
        <v>-2.8914999999999997</v>
      </c>
      <c r="L33" s="284"/>
      <c r="M33" s="285"/>
      <c r="N33" s="353"/>
      <c r="O33" s="353"/>
      <c r="P33" s="877">
        <f>SUM(P29:P32)</f>
        <v>0</v>
      </c>
      <c r="Q33" s="376"/>
    </row>
    <row r="34" spans="1:17" ht="18" customHeight="1">
      <c r="A34" s="133"/>
      <c r="B34" s="141" t="s">
        <v>110</v>
      </c>
      <c r="C34" s="135"/>
      <c r="D34" s="136"/>
      <c r="E34" s="217"/>
      <c r="F34" s="140"/>
      <c r="G34" s="284"/>
      <c r="H34" s="285"/>
      <c r="I34" s="354"/>
      <c r="J34" s="354"/>
      <c r="K34" s="876"/>
      <c r="L34" s="284"/>
      <c r="M34" s="285"/>
      <c r="N34" s="353"/>
      <c r="O34" s="353"/>
      <c r="P34" s="881"/>
      <c r="Q34" s="376"/>
    </row>
    <row r="35" spans="1:17" ht="18" customHeight="1">
      <c r="A35" s="133">
        <v>23</v>
      </c>
      <c r="B35" s="552" t="s">
        <v>350</v>
      </c>
      <c r="C35" s="135">
        <v>4864955</v>
      </c>
      <c r="D35" s="134" t="s">
        <v>12</v>
      </c>
      <c r="E35" s="134" t="s">
        <v>300</v>
      </c>
      <c r="F35" s="140">
        <v>1000</v>
      </c>
      <c r="G35" s="284">
        <v>987056</v>
      </c>
      <c r="H35" s="285">
        <v>987594</v>
      </c>
      <c r="I35" s="354">
        <f>G35-H35</f>
        <v>-538</v>
      </c>
      <c r="J35" s="354">
        <f>$F35*I35</f>
        <v>-538000</v>
      </c>
      <c r="K35" s="876">
        <f>J35/1000000</f>
        <v>-0.53800000000000003</v>
      </c>
      <c r="L35" s="284">
        <v>2695</v>
      </c>
      <c r="M35" s="285">
        <v>2695</v>
      </c>
      <c r="N35" s="353">
        <f>L35-M35</f>
        <v>0</v>
      </c>
      <c r="O35" s="353">
        <f>$F35*N35</f>
        <v>0</v>
      </c>
      <c r="P35" s="881">
        <f>O35/1000000</f>
        <v>0</v>
      </c>
      <c r="Q35" s="550"/>
    </row>
    <row r="36" spans="1:17" ht="18">
      <c r="A36" s="133">
        <v>24</v>
      </c>
      <c r="B36" s="134" t="s">
        <v>167</v>
      </c>
      <c r="C36" s="135">
        <v>4864820</v>
      </c>
      <c r="D36" s="139" t="s">
        <v>12</v>
      </c>
      <c r="E36" s="217" t="s">
        <v>300</v>
      </c>
      <c r="F36" s="140">
        <v>160</v>
      </c>
      <c r="G36" s="284">
        <v>2431</v>
      </c>
      <c r="H36" s="285">
        <v>2499</v>
      </c>
      <c r="I36" s="354">
        <f>G36-H36</f>
        <v>-68</v>
      </c>
      <c r="J36" s="354">
        <f>$F36*I36</f>
        <v>-10880</v>
      </c>
      <c r="K36" s="876">
        <f>J36/1000000</f>
        <v>-1.0880000000000001E-2</v>
      </c>
      <c r="L36" s="284">
        <v>45532</v>
      </c>
      <c r="M36" s="285">
        <v>45570</v>
      </c>
      <c r="N36" s="353">
        <f>L36-M36</f>
        <v>-38</v>
      </c>
      <c r="O36" s="353">
        <f>$F36*N36</f>
        <v>-6080</v>
      </c>
      <c r="P36" s="881">
        <f>O36/1000000</f>
        <v>-6.0800000000000003E-3</v>
      </c>
      <c r="Q36" s="373"/>
    </row>
    <row r="37" spans="1:17" ht="18" customHeight="1">
      <c r="A37" s="133">
        <v>25</v>
      </c>
      <c r="B37" s="137" t="s">
        <v>168</v>
      </c>
      <c r="C37" s="135">
        <v>4864811</v>
      </c>
      <c r="D37" s="139" t="s">
        <v>12</v>
      </c>
      <c r="E37" s="217" t="s">
        <v>300</v>
      </c>
      <c r="F37" s="140">
        <v>200</v>
      </c>
      <c r="G37" s="284">
        <v>3759</v>
      </c>
      <c r="H37" s="285">
        <v>3779</v>
      </c>
      <c r="I37" s="354">
        <f>G37-H37</f>
        <v>-20</v>
      </c>
      <c r="J37" s="354">
        <f>$F37*I37</f>
        <v>-4000</v>
      </c>
      <c r="K37" s="876">
        <f>J37/1000000</f>
        <v>-4.0000000000000001E-3</v>
      </c>
      <c r="L37" s="284">
        <v>27029</v>
      </c>
      <c r="M37" s="285">
        <v>27044</v>
      </c>
      <c r="N37" s="353">
        <f>L37-M37</f>
        <v>-15</v>
      </c>
      <c r="O37" s="353">
        <f>$F37*N37</f>
        <v>-3000</v>
      </c>
      <c r="P37" s="881">
        <f>O37/1000000</f>
        <v>-3.0000000000000001E-3</v>
      </c>
      <c r="Q37" s="380"/>
    </row>
    <row r="38" spans="1:17" ht="18" customHeight="1">
      <c r="A38" s="133">
        <v>26</v>
      </c>
      <c r="B38" s="137" t="s">
        <v>358</v>
      </c>
      <c r="C38" s="135">
        <v>4864961</v>
      </c>
      <c r="D38" s="139" t="s">
        <v>12</v>
      </c>
      <c r="E38" s="217" t="s">
        <v>300</v>
      </c>
      <c r="F38" s="140">
        <v>1000</v>
      </c>
      <c r="G38" s="284">
        <v>964947</v>
      </c>
      <c r="H38" s="285">
        <v>965527</v>
      </c>
      <c r="I38" s="386">
        <f>G38-H38</f>
        <v>-580</v>
      </c>
      <c r="J38" s="386">
        <f>$F38*I38</f>
        <v>-580000</v>
      </c>
      <c r="K38" s="840">
        <f>J38/1000000</f>
        <v>-0.57999999999999996</v>
      </c>
      <c r="L38" s="284">
        <v>999618</v>
      </c>
      <c r="M38" s="285">
        <v>999618</v>
      </c>
      <c r="N38" s="234">
        <f>L38-M38</f>
        <v>0</v>
      </c>
      <c r="O38" s="234">
        <f>$F38*N38</f>
        <v>0</v>
      </c>
      <c r="P38" s="850">
        <f>O38/1000000</f>
        <v>0</v>
      </c>
      <c r="Q38" s="373"/>
    </row>
    <row r="39" spans="1:17" ht="18" customHeight="1">
      <c r="A39" s="133"/>
      <c r="B39" s="142" t="s">
        <v>171</v>
      </c>
      <c r="C39" s="135"/>
      <c r="D39" s="139"/>
      <c r="E39" s="217"/>
      <c r="F39" s="140"/>
      <c r="G39" s="284"/>
      <c r="H39" s="285"/>
      <c r="I39" s="354"/>
      <c r="J39" s="354"/>
      <c r="K39" s="876"/>
      <c r="L39" s="284"/>
      <c r="M39" s="285"/>
      <c r="N39" s="353"/>
      <c r="O39" s="353"/>
      <c r="P39" s="881"/>
      <c r="Q39" s="398"/>
    </row>
    <row r="40" spans="1:17" ht="17.25" customHeight="1">
      <c r="A40" s="133">
        <v>27</v>
      </c>
      <c r="B40" s="134" t="s">
        <v>349</v>
      </c>
      <c r="C40" s="135">
        <v>4902557</v>
      </c>
      <c r="D40" s="139" t="s">
        <v>12</v>
      </c>
      <c r="E40" s="217" t="s">
        <v>300</v>
      </c>
      <c r="F40" s="136">
        <v>-1875</v>
      </c>
      <c r="G40" s="284">
        <v>0</v>
      </c>
      <c r="H40" s="285">
        <v>0</v>
      </c>
      <c r="I40" s="354">
        <f>G40-H40</f>
        <v>0</v>
      </c>
      <c r="J40" s="354">
        <f>$F40*I40</f>
        <v>0</v>
      </c>
      <c r="K40" s="876">
        <f>J40/1000000</f>
        <v>0</v>
      </c>
      <c r="L40" s="284">
        <v>0</v>
      </c>
      <c r="M40" s="285">
        <v>0</v>
      </c>
      <c r="N40" s="353">
        <f>L40-M40</f>
        <v>0</v>
      </c>
      <c r="O40" s="353">
        <f>$F40*N40</f>
        <v>0</v>
      </c>
      <c r="P40" s="881">
        <f>O40/1000000</f>
        <v>0</v>
      </c>
      <c r="Q40" s="395"/>
    </row>
    <row r="41" spans="1:17" ht="17.25" customHeight="1">
      <c r="A41" s="133">
        <v>28</v>
      </c>
      <c r="B41" s="134" t="s">
        <v>352</v>
      </c>
      <c r="C41" s="135">
        <v>4865114</v>
      </c>
      <c r="D41" s="139" t="s">
        <v>12</v>
      </c>
      <c r="E41" s="217" t="s">
        <v>300</v>
      </c>
      <c r="F41" s="136">
        <v>-833.33</v>
      </c>
      <c r="G41" s="284">
        <v>999999</v>
      </c>
      <c r="H41" s="285">
        <v>999999</v>
      </c>
      <c r="I41" s="386">
        <f>G41-H41</f>
        <v>0</v>
      </c>
      <c r="J41" s="386">
        <f>$F41*I41</f>
        <v>0</v>
      </c>
      <c r="K41" s="840">
        <f>J41/1000000</f>
        <v>0</v>
      </c>
      <c r="L41" s="284">
        <v>999870</v>
      </c>
      <c r="M41" s="285">
        <v>999870</v>
      </c>
      <c r="N41" s="234">
        <f>L41-M41</f>
        <v>0</v>
      </c>
      <c r="O41" s="234">
        <f>$F41*N41</f>
        <v>0</v>
      </c>
      <c r="P41" s="850">
        <f>O41/1000000</f>
        <v>0</v>
      </c>
      <c r="Q41" s="395"/>
    </row>
    <row r="42" spans="1:17" ht="17.25" customHeight="1">
      <c r="A42" s="133">
        <v>29</v>
      </c>
      <c r="B42" s="134" t="s">
        <v>110</v>
      </c>
      <c r="C42" s="135">
        <v>4902508</v>
      </c>
      <c r="D42" s="139" t="s">
        <v>12</v>
      </c>
      <c r="E42" s="217" t="s">
        <v>300</v>
      </c>
      <c r="F42" s="136">
        <v>-833.33</v>
      </c>
      <c r="G42" s="284">
        <v>718</v>
      </c>
      <c r="H42" s="285">
        <v>633</v>
      </c>
      <c r="I42" s="354">
        <f>G42-H42</f>
        <v>85</v>
      </c>
      <c r="J42" s="354">
        <f>$F42*I42</f>
        <v>-70833.05</v>
      </c>
      <c r="K42" s="876">
        <f>J42/1000000</f>
        <v>-7.0833050000000009E-2</v>
      </c>
      <c r="L42" s="284">
        <v>7971</v>
      </c>
      <c r="M42" s="285">
        <v>7914</v>
      </c>
      <c r="N42" s="353">
        <f>L42-M42</f>
        <v>57</v>
      </c>
      <c r="O42" s="353">
        <f>$F42*N42</f>
        <v>-47499.810000000005</v>
      </c>
      <c r="P42" s="881">
        <f>O42/1000000</f>
        <v>-4.7499810000000003E-2</v>
      </c>
      <c r="Q42" s="398"/>
    </row>
    <row r="43" spans="1:17" ht="16.5" customHeight="1" thickBot="1">
      <c r="A43" s="133"/>
      <c r="B43" s="370"/>
      <c r="C43" s="370"/>
      <c r="D43" s="370"/>
      <c r="E43" s="370"/>
      <c r="F43" s="147"/>
      <c r="G43" s="148"/>
      <c r="H43" s="370"/>
      <c r="I43" s="370"/>
      <c r="J43" s="370"/>
      <c r="K43" s="878"/>
      <c r="L43" s="148"/>
      <c r="M43" s="370"/>
      <c r="N43" s="370"/>
      <c r="O43" s="370"/>
      <c r="P43" s="878"/>
      <c r="Q43" s="740"/>
    </row>
    <row r="44" spans="1:17" ht="18" customHeight="1" thickTop="1">
      <c r="A44" s="132"/>
      <c r="B44" s="134"/>
      <c r="C44" s="135"/>
      <c r="D44" s="136"/>
      <c r="E44" s="217"/>
      <c r="F44" s="135"/>
      <c r="G44" s="135"/>
      <c r="H44" s="333"/>
      <c r="I44" s="333"/>
      <c r="J44" s="333"/>
      <c r="K44" s="879"/>
      <c r="L44" s="408"/>
      <c r="M44" s="333"/>
      <c r="N44" s="333"/>
      <c r="O44" s="333"/>
      <c r="P44" s="879"/>
      <c r="Q44" s="381"/>
    </row>
    <row r="45" spans="1:17" ht="21" customHeight="1" thickBot="1">
      <c r="A45" s="151"/>
      <c r="B45" s="335"/>
      <c r="C45" s="145"/>
      <c r="D45" s="146"/>
      <c r="E45" s="144"/>
      <c r="F45" s="145"/>
      <c r="G45" s="145"/>
      <c r="H45" s="409"/>
      <c r="I45" s="409"/>
      <c r="J45" s="409"/>
      <c r="K45" s="880"/>
      <c r="L45" s="409"/>
      <c r="M45" s="409"/>
      <c r="N45" s="409"/>
      <c r="O45" s="409"/>
      <c r="P45" s="880"/>
      <c r="Q45" s="410" t="str">
        <f>NDPL!Q1</f>
        <v>MARCH-2024</v>
      </c>
    </row>
    <row r="46" spans="1:17" ht="21.75" customHeight="1" thickTop="1">
      <c r="A46" s="130"/>
      <c r="B46" s="338" t="s">
        <v>302</v>
      </c>
      <c r="C46" s="135"/>
      <c r="D46" s="136"/>
      <c r="E46" s="217"/>
      <c r="F46" s="135"/>
      <c r="G46" s="339"/>
      <c r="H46" s="333"/>
      <c r="I46" s="333"/>
      <c r="J46" s="333"/>
      <c r="K46" s="879"/>
      <c r="L46" s="339"/>
      <c r="M46" s="333"/>
      <c r="N46" s="333"/>
      <c r="O46" s="333"/>
      <c r="P46" s="892"/>
      <c r="Q46" s="411"/>
    </row>
    <row r="47" spans="1:17" ht="21" customHeight="1">
      <c r="A47" s="133"/>
      <c r="B47" s="369" t="s">
        <v>342</v>
      </c>
      <c r="C47" s="135"/>
      <c r="D47" s="136"/>
      <c r="E47" s="217"/>
      <c r="F47" s="135"/>
      <c r="G47" s="91"/>
      <c r="H47" s="333"/>
      <c r="I47" s="333"/>
      <c r="J47" s="333"/>
      <c r="K47" s="879"/>
      <c r="L47" s="91"/>
      <c r="M47" s="333"/>
      <c r="N47" s="333"/>
      <c r="O47" s="333"/>
      <c r="P47" s="879"/>
      <c r="Q47" s="412"/>
    </row>
    <row r="48" spans="1:17" ht="18">
      <c r="A48" s="133">
        <v>30</v>
      </c>
      <c r="B48" s="134" t="s">
        <v>343</v>
      </c>
      <c r="C48" s="135">
        <v>4865022</v>
      </c>
      <c r="D48" s="139" t="s">
        <v>12</v>
      </c>
      <c r="E48" s="217" t="s">
        <v>300</v>
      </c>
      <c r="F48" s="135">
        <v>-1000</v>
      </c>
      <c r="G48" s="284">
        <v>1298</v>
      </c>
      <c r="H48" s="285">
        <v>302</v>
      </c>
      <c r="I48" s="354">
        <f>G48-H48</f>
        <v>996</v>
      </c>
      <c r="J48" s="354">
        <f>$F48*I48</f>
        <v>-996000</v>
      </c>
      <c r="K48" s="876">
        <f>J48/1000000</f>
        <v>-0.996</v>
      </c>
      <c r="L48" s="284">
        <v>0</v>
      </c>
      <c r="M48" s="285">
        <v>0</v>
      </c>
      <c r="N48" s="234">
        <f>L48-M48</f>
        <v>0</v>
      </c>
      <c r="O48" s="234">
        <f>$F48*N48</f>
        <v>0</v>
      </c>
      <c r="P48" s="850">
        <f>O48/1000000</f>
        <v>0</v>
      </c>
      <c r="Q48" s="804"/>
    </row>
    <row r="49" spans="1:23" ht="18">
      <c r="A49" s="133">
        <v>31</v>
      </c>
      <c r="B49" s="134" t="s">
        <v>354</v>
      </c>
      <c r="C49" s="135">
        <v>4864940</v>
      </c>
      <c r="D49" s="139" t="s">
        <v>12</v>
      </c>
      <c r="E49" s="217" t="s">
        <v>300</v>
      </c>
      <c r="F49" s="135">
        <v>-1000</v>
      </c>
      <c r="G49" s="284">
        <v>15757</v>
      </c>
      <c r="H49" s="285">
        <v>14487</v>
      </c>
      <c r="I49" s="240">
        <f>G49-H49</f>
        <v>1270</v>
      </c>
      <c r="J49" s="240">
        <f>$F49*I49</f>
        <v>-1270000</v>
      </c>
      <c r="K49" s="838">
        <f>J49/1000000</f>
        <v>-1.27</v>
      </c>
      <c r="L49" s="284">
        <v>995101</v>
      </c>
      <c r="M49" s="285">
        <v>995101</v>
      </c>
      <c r="N49" s="240">
        <f>L49-M49</f>
        <v>0</v>
      </c>
      <c r="O49" s="240">
        <f>$F49*N49</f>
        <v>0</v>
      </c>
      <c r="P49" s="838">
        <f>O49/1000000</f>
        <v>0</v>
      </c>
      <c r="Q49" s="413"/>
    </row>
    <row r="50" spans="1:23" ht="18">
      <c r="A50" s="133"/>
      <c r="B50" s="369" t="s">
        <v>346</v>
      </c>
      <c r="C50" s="135"/>
      <c r="D50" s="139"/>
      <c r="E50" s="217"/>
      <c r="F50" s="135"/>
      <c r="G50" s="284"/>
      <c r="H50" s="285"/>
      <c r="I50" s="353"/>
      <c r="J50" s="353"/>
      <c r="K50" s="881"/>
      <c r="L50" s="284"/>
      <c r="M50" s="285"/>
      <c r="N50" s="353"/>
      <c r="O50" s="353"/>
      <c r="P50" s="881"/>
      <c r="Q50" s="413"/>
    </row>
    <row r="51" spans="1:23" ht="18">
      <c r="A51" s="133">
        <v>32</v>
      </c>
      <c r="B51" s="134" t="s">
        <v>343</v>
      </c>
      <c r="C51" s="135">
        <v>4864891</v>
      </c>
      <c r="D51" s="139" t="s">
        <v>12</v>
      </c>
      <c r="E51" s="217" t="s">
        <v>300</v>
      </c>
      <c r="F51" s="135">
        <v>-2000</v>
      </c>
      <c r="G51" s="284">
        <v>998625</v>
      </c>
      <c r="H51" s="285">
        <v>998591</v>
      </c>
      <c r="I51" s="353">
        <f>G51-H51</f>
        <v>34</v>
      </c>
      <c r="J51" s="353">
        <f>$F51*I51</f>
        <v>-68000</v>
      </c>
      <c r="K51" s="881">
        <f>J51/1000000</f>
        <v>-6.8000000000000005E-2</v>
      </c>
      <c r="L51" s="284">
        <v>994584</v>
      </c>
      <c r="M51" s="285">
        <v>994584</v>
      </c>
      <c r="N51" s="353">
        <f>L51-M51</f>
        <v>0</v>
      </c>
      <c r="O51" s="353">
        <f>$F51*N51</f>
        <v>0</v>
      </c>
      <c r="P51" s="881">
        <f>O51/1000000</f>
        <v>0</v>
      </c>
      <c r="Q51" s="413"/>
    </row>
    <row r="52" spans="1:23" ht="18">
      <c r="A52" s="133">
        <v>33</v>
      </c>
      <c r="B52" s="134" t="s">
        <v>354</v>
      </c>
      <c r="C52" s="135">
        <v>4865005</v>
      </c>
      <c r="D52" s="139" t="s">
        <v>12</v>
      </c>
      <c r="E52" s="217" t="s">
        <v>300</v>
      </c>
      <c r="F52" s="135">
        <v>-1000</v>
      </c>
      <c r="G52" s="284">
        <v>999871</v>
      </c>
      <c r="H52" s="285">
        <v>999785</v>
      </c>
      <c r="I52" s="353">
        <f>G52-H52</f>
        <v>86</v>
      </c>
      <c r="J52" s="353">
        <f>$F52*I52</f>
        <v>-86000</v>
      </c>
      <c r="K52" s="881">
        <f>J52/1000000</f>
        <v>-8.5999999999999993E-2</v>
      </c>
      <c r="L52" s="284">
        <v>998753</v>
      </c>
      <c r="M52" s="285">
        <v>998753</v>
      </c>
      <c r="N52" s="353">
        <f>L52-M52</f>
        <v>0</v>
      </c>
      <c r="O52" s="353">
        <f>$F52*N52</f>
        <v>0</v>
      </c>
      <c r="P52" s="881">
        <f>O52/1000000</f>
        <v>0</v>
      </c>
      <c r="Q52" s="413"/>
    </row>
    <row r="53" spans="1:23" ht="18" customHeight="1">
      <c r="A53" s="133"/>
      <c r="B53" s="141" t="s">
        <v>172</v>
      </c>
      <c r="C53" s="135"/>
      <c r="D53" s="136"/>
      <c r="E53" s="217"/>
      <c r="F53" s="140"/>
      <c r="G53" s="284"/>
      <c r="H53" s="285"/>
      <c r="I53" s="333"/>
      <c r="J53" s="333"/>
      <c r="K53" s="879"/>
      <c r="L53" s="284"/>
      <c r="M53" s="285"/>
      <c r="N53" s="333"/>
      <c r="O53" s="333"/>
      <c r="P53" s="879"/>
      <c r="Q53" s="376"/>
    </row>
    <row r="54" spans="1:23" ht="18">
      <c r="A54" s="133">
        <v>34</v>
      </c>
      <c r="B54" s="274" t="s">
        <v>431</v>
      </c>
      <c r="C54" s="274">
        <v>4864850</v>
      </c>
      <c r="D54" s="139" t="s">
        <v>12</v>
      </c>
      <c r="E54" s="217" t="s">
        <v>300</v>
      </c>
      <c r="F54" s="140">
        <v>625</v>
      </c>
      <c r="G54" s="284">
        <v>542</v>
      </c>
      <c r="H54" s="285">
        <v>533</v>
      </c>
      <c r="I54" s="353">
        <f>G54-H54</f>
        <v>9</v>
      </c>
      <c r="J54" s="353">
        <f>$F54*I54</f>
        <v>5625</v>
      </c>
      <c r="K54" s="881">
        <f>J54/1000000</f>
        <v>5.6249999999999998E-3</v>
      </c>
      <c r="L54" s="284">
        <v>8818</v>
      </c>
      <c r="M54" s="285">
        <v>8769</v>
      </c>
      <c r="N54" s="353">
        <f>L54-M54</f>
        <v>49</v>
      </c>
      <c r="O54" s="353">
        <f>$F54*N54</f>
        <v>30625</v>
      </c>
      <c r="P54" s="881">
        <f>O54/1000000</f>
        <v>3.0624999999999999E-2</v>
      </c>
      <c r="Q54" s="376"/>
    </row>
    <row r="55" spans="1:23" ht="18" customHeight="1">
      <c r="A55" s="133"/>
      <c r="B55" s="141" t="s">
        <v>156</v>
      </c>
      <c r="C55" s="135"/>
      <c r="D55" s="139"/>
      <c r="E55" s="217"/>
      <c r="F55" s="140"/>
      <c r="G55" s="284"/>
      <c r="H55" s="285"/>
      <c r="I55" s="353"/>
      <c r="J55" s="353"/>
      <c r="K55" s="881"/>
      <c r="L55" s="284"/>
      <c r="M55" s="285"/>
      <c r="N55" s="353"/>
      <c r="O55" s="353"/>
      <c r="P55" s="881"/>
      <c r="Q55" s="376"/>
    </row>
    <row r="56" spans="1:23" ht="18" customHeight="1">
      <c r="A56" s="133">
        <v>35</v>
      </c>
      <c r="B56" s="134" t="s">
        <v>169</v>
      </c>
      <c r="C56" s="135">
        <v>4902580</v>
      </c>
      <c r="D56" s="139" t="s">
        <v>12</v>
      </c>
      <c r="E56" s="217" t="s">
        <v>300</v>
      </c>
      <c r="F56" s="140">
        <v>100</v>
      </c>
      <c r="G56" s="284">
        <v>903</v>
      </c>
      <c r="H56" s="285">
        <v>903</v>
      </c>
      <c r="I56" s="353">
        <f>G56-H56</f>
        <v>0</v>
      </c>
      <c r="J56" s="353">
        <f>$F56*I56</f>
        <v>0</v>
      </c>
      <c r="K56" s="881">
        <f>J56/1000000</f>
        <v>0</v>
      </c>
      <c r="L56" s="284">
        <v>3550</v>
      </c>
      <c r="M56" s="285">
        <v>3590</v>
      </c>
      <c r="N56" s="353">
        <f>L56-M56</f>
        <v>-40</v>
      </c>
      <c r="O56" s="353">
        <f>$F56*N56</f>
        <v>-4000</v>
      </c>
      <c r="P56" s="881">
        <f>O56/1000000</f>
        <v>-4.0000000000000001E-3</v>
      </c>
      <c r="Q56" s="376"/>
    </row>
    <row r="57" spans="1:23" ht="19.5" customHeight="1">
      <c r="A57" s="133">
        <v>36</v>
      </c>
      <c r="B57" s="137" t="s">
        <v>170</v>
      </c>
      <c r="C57" s="135">
        <v>4902544</v>
      </c>
      <c r="D57" s="139" t="s">
        <v>12</v>
      </c>
      <c r="E57" s="217" t="s">
        <v>300</v>
      </c>
      <c r="F57" s="140">
        <v>100</v>
      </c>
      <c r="G57" s="284">
        <v>5793</v>
      </c>
      <c r="H57" s="285">
        <v>5794</v>
      </c>
      <c r="I57" s="353">
        <f>G57-H57</f>
        <v>-1</v>
      </c>
      <c r="J57" s="353">
        <f>$F57*I57</f>
        <v>-100</v>
      </c>
      <c r="K57" s="881">
        <f>J57/1000000</f>
        <v>-1E-4</v>
      </c>
      <c r="L57" s="284">
        <v>6303</v>
      </c>
      <c r="M57" s="285">
        <v>6271</v>
      </c>
      <c r="N57" s="353">
        <f>L57-M57</f>
        <v>32</v>
      </c>
      <c r="O57" s="353">
        <f>$F57*N57</f>
        <v>3200</v>
      </c>
      <c r="P57" s="881">
        <f>O57/1000000</f>
        <v>3.2000000000000002E-3</v>
      </c>
      <c r="Q57" s="376"/>
    </row>
    <row r="58" spans="1:23" s="406" customFormat="1" ht="22.5" customHeight="1">
      <c r="A58" s="133">
        <v>37</v>
      </c>
      <c r="B58" s="134" t="s">
        <v>494</v>
      </c>
      <c r="C58" s="135">
        <v>4864793</v>
      </c>
      <c r="D58" s="139" t="s">
        <v>12</v>
      </c>
      <c r="E58" s="217" t="s">
        <v>300</v>
      </c>
      <c r="F58" s="140">
        <v>200</v>
      </c>
      <c r="G58" s="801">
        <v>998299</v>
      </c>
      <c r="H58" s="802">
        <v>998388</v>
      </c>
      <c r="I58" s="354">
        <f>G58-H58</f>
        <v>-89</v>
      </c>
      <c r="J58" s="354">
        <f>$F58*I58</f>
        <v>-17800</v>
      </c>
      <c r="K58" s="876">
        <f>J58/1000000</f>
        <v>-1.78E-2</v>
      </c>
      <c r="L58" s="801">
        <v>999703</v>
      </c>
      <c r="M58" s="802">
        <v>999703</v>
      </c>
      <c r="N58" s="354">
        <f>L58-M58</f>
        <v>0</v>
      </c>
      <c r="O58" s="354">
        <f>$F58*N58</f>
        <v>0</v>
      </c>
      <c r="P58" s="876">
        <f>O58/1000000</f>
        <v>0</v>
      </c>
      <c r="Q58" s="501"/>
    </row>
    <row r="59" spans="1:23" ht="19.5" customHeight="1">
      <c r="A59" s="133"/>
      <c r="B59" s="141" t="s">
        <v>162</v>
      </c>
      <c r="C59" s="135"/>
      <c r="D59" s="139"/>
      <c r="E59" s="136"/>
      <c r="F59" s="140"/>
      <c r="G59" s="284"/>
      <c r="H59" s="285"/>
      <c r="I59" s="353"/>
      <c r="J59" s="353"/>
      <c r="K59" s="881"/>
      <c r="L59" s="284"/>
      <c r="M59" s="285"/>
      <c r="N59" s="353"/>
      <c r="O59" s="353"/>
      <c r="P59" s="881"/>
      <c r="Q59" s="376"/>
    </row>
    <row r="60" spans="1:23" s="82" customFormat="1" ht="13.5" thickBot="1">
      <c r="A60" s="143">
        <v>38</v>
      </c>
      <c r="B60" s="370" t="s">
        <v>163</v>
      </c>
      <c r="C60" s="145">
        <v>4865151</v>
      </c>
      <c r="D60" s="606" t="s">
        <v>12</v>
      </c>
      <c r="E60" s="144" t="s">
        <v>300</v>
      </c>
      <c r="F60" s="151">
        <v>500</v>
      </c>
      <c r="G60" s="658">
        <v>21801</v>
      </c>
      <c r="H60" s="659">
        <v>21801</v>
      </c>
      <c r="I60" s="151">
        <f>G60-H60</f>
        <v>0</v>
      </c>
      <c r="J60" s="151">
        <f>$F60*I60</f>
        <v>0</v>
      </c>
      <c r="K60" s="882">
        <f>J60/1000000</f>
        <v>0</v>
      </c>
      <c r="L60" s="658">
        <v>6169</v>
      </c>
      <c r="M60" s="659">
        <v>6175</v>
      </c>
      <c r="N60" s="151">
        <f>L60-M60</f>
        <v>-6</v>
      </c>
      <c r="O60" s="151">
        <f>$F60*N60</f>
        <v>-3000</v>
      </c>
      <c r="P60" s="882">
        <f>O60/1000000</f>
        <v>-3.0000000000000001E-3</v>
      </c>
      <c r="Q60" s="607"/>
    </row>
    <row r="61" spans="1:23" s="399" customFormat="1" ht="15.95" customHeight="1" thickTop="1" thickBot="1">
      <c r="A61" s="132"/>
      <c r="B61" s="741"/>
      <c r="C61" s="381"/>
      <c r="D61" s="381"/>
      <c r="E61" s="381"/>
      <c r="F61" s="381"/>
      <c r="G61" s="381"/>
      <c r="H61" s="381"/>
      <c r="I61" s="381"/>
      <c r="J61" s="381"/>
      <c r="K61" s="826"/>
      <c r="L61" s="381"/>
      <c r="M61" s="381"/>
      <c r="N61" s="381"/>
      <c r="O61" s="381"/>
      <c r="P61" s="826"/>
      <c r="Q61" s="381"/>
      <c r="R61" s="84"/>
      <c r="S61" s="219"/>
      <c r="T61" s="219"/>
      <c r="U61" s="402"/>
      <c r="V61" s="402"/>
      <c r="W61" s="402"/>
    </row>
    <row r="62" spans="1:23" ht="15.95" customHeight="1" thickTop="1">
      <c r="A62" s="414"/>
      <c r="B62" s="414"/>
      <c r="C62" s="414"/>
      <c r="D62" s="414"/>
      <c r="E62" s="414"/>
      <c r="F62" s="414"/>
      <c r="G62" s="414"/>
      <c r="H62" s="414"/>
      <c r="I62" s="414"/>
      <c r="J62" s="414"/>
      <c r="K62" s="883"/>
      <c r="L62" s="414"/>
      <c r="M62" s="414"/>
      <c r="N62" s="414"/>
      <c r="O62" s="414"/>
      <c r="P62" s="883"/>
      <c r="Q62" s="82"/>
      <c r="R62" s="82"/>
      <c r="S62" s="82"/>
      <c r="T62" s="82"/>
    </row>
    <row r="63" spans="1:23" ht="24" thickBot="1">
      <c r="A63" s="331" t="s">
        <v>318</v>
      </c>
      <c r="G63" s="399"/>
      <c r="H63" s="399"/>
      <c r="I63" s="41" t="s">
        <v>347</v>
      </c>
      <c r="J63" s="399"/>
      <c r="K63" s="823"/>
      <c r="L63" s="399"/>
      <c r="M63" s="399"/>
      <c r="N63" s="41" t="s">
        <v>348</v>
      </c>
      <c r="O63" s="399"/>
      <c r="P63" s="823"/>
      <c r="R63" s="82"/>
      <c r="S63" s="82"/>
      <c r="T63" s="82"/>
    </row>
    <row r="64" spans="1:23" ht="39.75" thickTop="1" thickBot="1">
      <c r="A64" s="415" t="s">
        <v>8</v>
      </c>
      <c r="B64" s="416" t="s">
        <v>9</v>
      </c>
      <c r="C64" s="417" t="s">
        <v>1</v>
      </c>
      <c r="D64" s="417" t="s">
        <v>2</v>
      </c>
      <c r="E64" s="417" t="s">
        <v>3</v>
      </c>
      <c r="F64" s="417" t="s">
        <v>10</v>
      </c>
      <c r="G64" s="415" t="str">
        <f>G5</f>
        <v>FINAL READING 31/03/2024</v>
      </c>
      <c r="H64" s="417" t="str">
        <f>H5</f>
        <v>INTIAL READING 01/03/2024</v>
      </c>
      <c r="I64" s="417" t="s">
        <v>4</v>
      </c>
      <c r="J64" s="417" t="s">
        <v>5</v>
      </c>
      <c r="K64" s="833" t="s">
        <v>6</v>
      </c>
      <c r="L64" s="415" t="str">
        <f>G64</f>
        <v>FINAL READING 31/03/2024</v>
      </c>
      <c r="M64" s="417" t="str">
        <f>H64</f>
        <v>INTIAL READING 01/03/2024</v>
      </c>
      <c r="N64" s="417" t="s">
        <v>4</v>
      </c>
      <c r="O64" s="417" t="s">
        <v>5</v>
      </c>
      <c r="P64" s="833" t="s">
        <v>6</v>
      </c>
      <c r="Q64" s="418" t="s">
        <v>266</v>
      </c>
      <c r="R64" s="82"/>
      <c r="S64" s="82"/>
      <c r="T64" s="82"/>
    </row>
    <row r="65" spans="1:20" ht="15.95" customHeight="1" thickTop="1">
      <c r="A65" s="419"/>
      <c r="B65" s="369" t="s">
        <v>342</v>
      </c>
      <c r="C65" s="420"/>
      <c r="D65" s="420"/>
      <c r="E65" s="420"/>
      <c r="F65" s="421"/>
      <c r="G65" s="420"/>
      <c r="H65" s="420"/>
      <c r="I65" s="420"/>
      <c r="J65" s="420"/>
      <c r="K65" s="884"/>
      <c r="L65" s="420"/>
      <c r="M65" s="420"/>
      <c r="N65" s="420"/>
      <c r="O65" s="420"/>
      <c r="P65" s="893"/>
      <c r="Q65" s="422"/>
      <c r="R65" s="82"/>
      <c r="S65" s="82"/>
      <c r="T65" s="82"/>
    </row>
    <row r="66" spans="1:20" ht="15.95" customHeight="1">
      <c r="A66" s="133">
        <v>1</v>
      </c>
      <c r="B66" s="134" t="s">
        <v>386</v>
      </c>
      <c r="C66" s="135">
        <v>4864839</v>
      </c>
      <c r="D66" s="290" t="s">
        <v>12</v>
      </c>
      <c r="E66" s="274" t="s">
        <v>300</v>
      </c>
      <c r="F66" s="140">
        <v>-1000</v>
      </c>
      <c r="G66" s="284">
        <v>634</v>
      </c>
      <c r="H66" s="285">
        <v>644</v>
      </c>
      <c r="I66" s="354">
        <f>G66-H66</f>
        <v>-10</v>
      </c>
      <c r="J66" s="354">
        <f>$F66*I66</f>
        <v>10000</v>
      </c>
      <c r="K66" s="876">
        <f>J66/1000000</f>
        <v>0.01</v>
      </c>
      <c r="L66" s="284">
        <v>999569</v>
      </c>
      <c r="M66" s="285">
        <v>999569</v>
      </c>
      <c r="N66" s="234">
        <f>L66-M66</f>
        <v>0</v>
      </c>
      <c r="O66" s="234">
        <f>$F66*N66</f>
        <v>0</v>
      </c>
      <c r="P66" s="850">
        <f>O66/1000000</f>
        <v>0</v>
      </c>
      <c r="Q66" s="384"/>
      <c r="R66" s="82"/>
      <c r="S66" s="82"/>
      <c r="T66" s="82"/>
    </row>
    <row r="67" spans="1:20" ht="15.95" customHeight="1">
      <c r="A67" s="133">
        <v>2</v>
      </c>
      <c r="B67" s="134" t="s">
        <v>389</v>
      </c>
      <c r="C67" s="135">
        <v>4864872</v>
      </c>
      <c r="D67" s="290" t="s">
        <v>12</v>
      </c>
      <c r="E67" s="274" t="s">
        <v>300</v>
      </c>
      <c r="F67" s="140">
        <v>-1000</v>
      </c>
      <c r="G67" s="284">
        <v>994001</v>
      </c>
      <c r="H67" s="285">
        <v>994622</v>
      </c>
      <c r="I67" s="234">
        <f>G67-H67</f>
        <v>-621</v>
      </c>
      <c r="J67" s="234">
        <f>$F67*I67</f>
        <v>621000</v>
      </c>
      <c r="K67" s="850">
        <f>J67/1000000</f>
        <v>0.621</v>
      </c>
      <c r="L67" s="284">
        <v>999563</v>
      </c>
      <c r="M67" s="285">
        <v>999563</v>
      </c>
      <c r="N67" s="234">
        <f>L67-M67</f>
        <v>0</v>
      </c>
      <c r="O67" s="234">
        <f>$F67*N67</f>
        <v>0</v>
      </c>
      <c r="P67" s="850">
        <f>O67/1000000</f>
        <v>0</v>
      </c>
      <c r="Q67" s="384"/>
      <c r="R67" s="82"/>
      <c r="S67" s="82"/>
      <c r="T67" s="82"/>
    </row>
    <row r="68" spans="1:20" ht="15.95" customHeight="1">
      <c r="A68" s="423"/>
      <c r="B68" s="264" t="s">
        <v>315</v>
      </c>
      <c r="C68" s="280"/>
      <c r="D68" s="290"/>
      <c r="E68" s="274"/>
      <c r="F68" s="140"/>
      <c r="G68" s="284"/>
      <c r="H68" s="285"/>
      <c r="I68" s="137"/>
      <c r="J68" s="137"/>
      <c r="K68" s="885"/>
      <c r="L68" s="284"/>
      <c r="M68" s="285"/>
      <c r="N68" s="137"/>
      <c r="O68" s="137"/>
      <c r="P68" s="885"/>
      <c r="Q68" s="384"/>
      <c r="R68" s="82"/>
      <c r="S68" s="82"/>
      <c r="T68" s="82"/>
    </row>
    <row r="69" spans="1:20" ht="15.95" customHeight="1">
      <c r="A69" s="133">
        <v>3</v>
      </c>
      <c r="B69" s="134" t="s">
        <v>316</v>
      </c>
      <c r="C69" s="135">
        <v>4865072</v>
      </c>
      <c r="D69" s="290" t="s">
        <v>12</v>
      </c>
      <c r="E69" s="274" t="s">
        <v>300</v>
      </c>
      <c r="F69" s="135">
        <v>-100</v>
      </c>
      <c r="G69" s="284">
        <v>999701</v>
      </c>
      <c r="H69" s="285">
        <v>999735</v>
      </c>
      <c r="I69" s="234">
        <f>G69-H69</f>
        <v>-34</v>
      </c>
      <c r="J69" s="234">
        <f>$F69*I69</f>
        <v>3400</v>
      </c>
      <c r="K69" s="850">
        <f>J69/1000000</f>
        <v>3.3999999999999998E-3</v>
      </c>
      <c r="L69" s="284">
        <v>999677</v>
      </c>
      <c r="M69" s="285">
        <v>999677</v>
      </c>
      <c r="N69" s="234">
        <f>L69-M69</f>
        <v>0</v>
      </c>
      <c r="O69" s="234">
        <f>$F69*N69</f>
        <v>0</v>
      </c>
      <c r="P69" s="850">
        <f>O69/1000000</f>
        <v>0</v>
      </c>
      <c r="Q69" s="384"/>
      <c r="R69" s="82"/>
      <c r="S69" s="82"/>
      <c r="T69" s="82"/>
    </row>
    <row r="70" spans="1:20" s="399" customFormat="1" ht="15.95" customHeight="1">
      <c r="A70" s="133">
        <v>4</v>
      </c>
      <c r="B70" s="134" t="s">
        <v>317</v>
      </c>
      <c r="C70" s="135">
        <v>4865066</v>
      </c>
      <c r="D70" s="290" t="s">
        <v>12</v>
      </c>
      <c r="E70" s="274" t="s">
        <v>300</v>
      </c>
      <c r="F70" s="781">
        <v>-200</v>
      </c>
      <c r="G70" s="284">
        <v>258</v>
      </c>
      <c r="H70" s="285">
        <v>250</v>
      </c>
      <c r="I70" s="234">
        <f>G70-H70</f>
        <v>8</v>
      </c>
      <c r="J70" s="234">
        <f>$F70*I70</f>
        <v>-1600</v>
      </c>
      <c r="K70" s="850">
        <f>J70/1000000</f>
        <v>-1.6000000000000001E-3</v>
      </c>
      <c r="L70" s="284">
        <v>407</v>
      </c>
      <c r="M70" s="285">
        <v>407</v>
      </c>
      <c r="N70" s="234">
        <f>L70-M70</f>
        <v>0</v>
      </c>
      <c r="O70" s="234">
        <f>$F70*N70</f>
        <v>0</v>
      </c>
      <c r="P70" s="850">
        <f>O70/1000000</f>
        <v>0</v>
      </c>
      <c r="Q70" s="384"/>
      <c r="R70" s="84"/>
      <c r="S70" s="84"/>
      <c r="T70" s="84"/>
    </row>
    <row r="71" spans="1:20" ht="15.95" customHeight="1" thickBot="1">
      <c r="A71" s="143"/>
      <c r="B71" s="370"/>
      <c r="C71" s="145"/>
      <c r="D71" s="606"/>
      <c r="E71" s="144"/>
      <c r="F71" s="151"/>
      <c r="G71" s="658"/>
      <c r="H71" s="659"/>
      <c r="I71" s="151"/>
      <c r="J71" s="151"/>
      <c r="K71" s="882"/>
      <c r="L71" s="658"/>
      <c r="M71" s="659"/>
      <c r="N71" s="151"/>
      <c r="O71" s="151"/>
      <c r="P71" s="882"/>
      <c r="Q71" s="607"/>
      <c r="R71" s="82"/>
      <c r="S71" s="82"/>
      <c r="T71" s="82"/>
    </row>
    <row r="72" spans="1:20" ht="25.5" customHeight="1" thickTop="1">
      <c r="A72" s="149" t="s">
        <v>293</v>
      </c>
      <c r="B72" s="406"/>
      <c r="C72" s="69"/>
      <c r="D72" s="406"/>
      <c r="E72" s="406"/>
      <c r="F72" s="406"/>
      <c r="G72" s="406"/>
      <c r="H72" s="406"/>
      <c r="I72" s="406"/>
      <c r="J72" s="406"/>
      <c r="K72" s="886">
        <f>SUM(K9:K61)+SUM(K66:K71)-K33</f>
        <v>-8.1187885499999979</v>
      </c>
      <c r="L72" s="502"/>
      <c r="M72" s="502"/>
      <c r="N72" s="502"/>
      <c r="O72" s="502"/>
      <c r="P72" s="886">
        <f>SUM(P9:P61)+SUM(P66:P71)-P33</f>
        <v>-0.43207122000000009</v>
      </c>
    </row>
    <row r="73" spans="1:20">
      <c r="A73" s="406"/>
      <c r="B73" s="406"/>
      <c r="C73" s="406"/>
      <c r="D73" s="406"/>
      <c r="E73" s="406"/>
      <c r="F73" s="406"/>
      <c r="G73" s="406"/>
      <c r="H73" s="406"/>
      <c r="I73" s="406"/>
      <c r="J73" s="406"/>
      <c r="K73" s="887"/>
      <c r="L73" s="406"/>
      <c r="M73" s="406"/>
      <c r="N73" s="406"/>
      <c r="O73" s="406"/>
      <c r="P73" s="887"/>
    </row>
    <row r="74" spans="1:20" ht="9.75" customHeight="1">
      <c r="A74" s="406"/>
      <c r="B74" s="406"/>
      <c r="C74" s="406"/>
      <c r="D74" s="406"/>
      <c r="E74" s="406"/>
      <c r="F74" s="406"/>
      <c r="G74" s="406"/>
      <c r="H74" s="406"/>
      <c r="I74" s="406"/>
      <c r="J74" s="406"/>
      <c r="K74" s="887"/>
      <c r="L74" s="406"/>
      <c r="M74" s="406"/>
      <c r="N74" s="406"/>
      <c r="O74" s="406"/>
      <c r="P74" s="887"/>
    </row>
    <row r="75" spans="1:20" hidden="1">
      <c r="A75" s="406"/>
      <c r="B75" s="406"/>
      <c r="C75" s="406"/>
      <c r="D75" s="406"/>
      <c r="E75" s="406"/>
      <c r="F75" s="406"/>
      <c r="G75" s="406"/>
      <c r="H75" s="406"/>
      <c r="I75" s="406"/>
      <c r="J75" s="406"/>
      <c r="K75" s="887"/>
      <c r="L75" s="406"/>
      <c r="M75" s="406"/>
      <c r="N75" s="406"/>
      <c r="O75" s="406"/>
      <c r="P75" s="887"/>
    </row>
    <row r="76" spans="1:20" ht="23.25" customHeight="1" thickBot="1">
      <c r="A76" s="406"/>
      <c r="B76" s="406"/>
      <c r="C76" s="503"/>
      <c r="D76" s="406"/>
      <c r="E76" s="406"/>
      <c r="F76" s="406"/>
      <c r="G76" s="406"/>
      <c r="H76" s="406"/>
      <c r="I76" s="406"/>
      <c r="J76" s="504"/>
      <c r="K76" s="829" t="s">
        <v>294</v>
      </c>
      <c r="L76" s="406"/>
      <c r="M76" s="406"/>
      <c r="N76" s="406"/>
      <c r="O76" s="406"/>
      <c r="P76" s="829" t="s">
        <v>295</v>
      </c>
    </row>
    <row r="77" spans="1:20" ht="20.25">
      <c r="A77" s="505"/>
      <c r="B77" s="506"/>
      <c r="C77" s="149"/>
      <c r="D77" s="447"/>
      <c r="E77" s="447"/>
      <c r="F77" s="447"/>
      <c r="G77" s="447"/>
      <c r="H77" s="447"/>
      <c r="I77" s="447"/>
      <c r="J77" s="507"/>
      <c r="K77" s="888"/>
      <c r="L77" s="506"/>
      <c r="M77" s="506"/>
      <c r="N77" s="506"/>
      <c r="O77" s="506"/>
      <c r="P77" s="888"/>
      <c r="Q77" s="448"/>
    </row>
    <row r="78" spans="1:20" ht="20.25">
      <c r="A78" s="207"/>
      <c r="B78" s="149" t="s">
        <v>291</v>
      </c>
      <c r="C78" s="149"/>
      <c r="D78" s="508"/>
      <c r="E78" s="508"/>
      <c r="F78" s="508"/>
      <c r="G78" s="508"/>
      <c r="H78" s="508"/>
      <c r="I78" s="508"/>
      <c r="J78" s="508"/>
      <c r="K78" s="889">
        <f>K72</f>
        <v>-8.1187885499999979</v>
      </c>
      <c r="L78" s="510"/>
      <c r="M78" s="510"/>
      <c r="N78" s="510"/>
      <c r="O78" s="510"/>
      <c r="P78" s="889">
        <f>P72</f>
        <v>-0.43207122000000009</v>
      </c>
      <c r="Q78" s="449"/>
    </row>
    <row r="79" spans="1:20" ht="20.25">
      <c r="A79" s="207"/>
      <c r="B79" s="149"/>
      <c r="C79" s="149"/>
      <c r="D79" s="508"/>
      <c r="E79" s="508"/>
      <c r="F79" s="508"/>
      <c r="G79" s="508"/>
      <c r="H79" s="508"/>
      <c r="I79" s="511"/>
      <c r="J79" s="52"/>
      <c r="K79" s="890"/>
      <c r="L79" s="499"/>
      <c r="M79" s="499"/>
      <c r="N79" s="499"/>
      <c r="O79" s="499"/>
      <c r="P79" s="890"/>
      <c r="Q79" s="449"/>
    </row>
    <row r="80" spans="1:20" ht="20.25">
      <c r="A80" s="207"/>
      <c r="B80" s="149" t="s">
        <v>284</v>
      </c>
      <c r="C80" s="149"/>
      <c r="D80" s="508"/>
      <c r="E80" s="508"/>
      <c r="F80" s="508"/>
      <c r="G80" s="508"/>
      <c r="H80" s="508"/>
      <c r="I80" s="508"/>
      <c r="J80" s="508"/>
      <c r="K80" s="889">
        <f>'STEPPED UP GENCO'!K74</f>
        <v>0.80682778500000019</v>
      </c>
      <c r="L80" s="509"/>
      <c r="M80" s="509"/>
      <c r="N80" s="509"/>
      <c r="O80" s="509"/>
      <c r="P80" s="889">
        <f>'STEPPED UP GENCO'!P74</f>
        <v>3.6774199999999972E-3</v>
      </c>
      <c r="Q80" s="449"/>
    </row>
    <row r="81" spans="1:17" ht="20.25">
      <c r="A81" s="207"/>
      <c r="B81" s="149"/>
      <c r="C81" s="149"/>
      <c r="D81" s="512"/>
      <c r="E81" s="512"/>
      <c r="F81" s="512"/>
      <c r="G81" s="512"/>
      <c r="H81" s="512"/>
      <c r="I81" s="513"/>
      <c r="J81" s="514"/>
      <c r="K81" s="823"/>
      <c r="L81" s="399"/>
      <c r="M81" s="399"/>
      <c r="N81" s="399"/>
      <c r="O81" s="399"/>
      <c r="P81" s="823"/>
      <c r="Q81" s="449"/>
    </row>
    <row r="82" spans="1:17" ht="20.25">
      <c r="A82" s="207"/>
      <c r="B82" s="149" t="s">
        <v>292</v>
      </c>
      <c r="C82" s="149"/>
      <c r="D82" s="399"/>
      <c r="E82" s="399"/>
      <c r="F82" s="399"/>
      <c r="G82" s="399"/>
      <c r="H82" s="399"/>
      <c r="I82" s="399"/>
      <c r="J82" s="399"/>
      <c r="K82" s="515">
        <f>SUM(K78:K81)</f>
        <v>-7.3119607649999976</v>
      </c>
      <c r="L82" s="399"/>
      <c r="M82" s="399"/>
      <c r="N82" s="399"/>
      <c r="O82" s="399"/>
      <c r="P82" s="515">
        <f>SUM(P78:P81)</f>
        <v>-0.4283938000000001</v>
      </c>
      <c r="Q82" s="449"/>
    </row>
    <row r="83" spans="1:17" ht="20.25">
      <c r="A83" s="472"/>
      <c r="B83" s="399"/>
      <c r="C83" s="149"/>
      <c r="D83" s="399"/>
      <c r="E83" s="399"/>
      <c r="F83" s="399"/>
      <c r="G83" s="399"/>
      <c r="H83" s="399"/>
      <c r="I83" s="399"/>
      <c r="J83" s="399"/>
      <c r="K83" s="823"/>
      <c r="L83" s="399"/>
      <c r="M83" s="399"/>
      <c r="N83" s="399"/>
      <c r="O83" s="399"/>
      <c r="P83" s="823"/>
      <c r="Q83" s="449"/>
    </row>
    <row r="84" spans="1:17" ht="13.5" thickBot="1">
      <c r="A84" s="473"/>
      <c r="B84" s="450"/>
      <c r="C84" s="450"/>
      <c r="D84" s="450"/>
      <c r="E84" s="450"/>
      <c r="F84" s="450"/>
      <c r="G84" s="450"/>
      <c r="H84" s="450"/>
      <c r="I84" s="450"/>
      <c r="J84" s="450"/>
      <c r="K84" s="828"/>
      <c r="L84" s="450"/>
      <c r="M84" s="450"/>
      <c r="N84" s="450"/>
      <c r="O84" s="450"/>
      <c r="P84" s="828"/>
      <c r="Q84" s="451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zoomScale="70" zoomScaleNormal="70" zoomScaleSheetLayoutView="70" workbookViewId="0">
      <selection activeCell="S22" sqref="S22"/>
    </sheetView>
  </sheetViews>
  <sheetFormatPr defaultRowHeight="12.75"/>
  <cols>
    <col min="1" max="1" width="4.7109375" style="372" customWidth="1"/>
    <col min="2" max="2" width="26.7109375" style="372" customWidth="1"/>
    <col min="3" max="3" width="18.5703125" style="372" customWidth="1"/>
    <col min="4" max="4" width="12.85546875" style="372" customWidth="1"/>
    <col min="5" max="5" width="22.140625" style="372" customWidth="1"/>
    <col min="6" max="6" width="14.42578125" style="372" customWidth="1"/>
    <col min="7" max="7" width="15.5703125" style="372" customWidth="1"/>
    <col min="8" max="8" width="15.28515625" style="372" customWidth="1"/>
    <col min="9" max="9" width="15" style="372" customWidth="1"/>
    <col min="10" max="10" width="16.7109375" style="372" customWidth="1"/>
    <col min="11" max="11" width="16.5703125" style="540" customWidth="1"/>
    <col min="12" max="12" width="17.140625" style="372" customWidth="1"/>
    <col min="13" max="13" width="14.7109375" style="372" customWidth="1"/>
    <col min="14" max="14" width="15.7109375" style="372" customWidth="1"/>
    <col min="15" max="15" width="18.28515625" style="372" customWidth="1"/>
    <col min="16" max="16" width="17.140625" style="540" customWidth="1"/>
    <col min="17" max="17" width="22" style="372" customWidth="1"/>
    <col min="18" max="16384" width="9.140625" style="372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97" t="str">
        <f>NDPL!Q1</f>
        <v>MARCH-2024</v>
      </c>
      <c r="Q2" s="516"/>
    </row>
    <row r="3" spans="1:17" ht="23.25">
      <c r="A3" s="155" t="s">
        <v>192</v>
      </c>
    </row>
    <row r="4" spans="1:17" ht="24" thickBot="1">
      <c r="A4" s="3"/>
      <c r="G4" s="399"/>
      <c r="H4" s="399"/>
      <c r="I4" s="41" t="s">
        <v>347</v>
      </c>
      <c r="J4" s="399"/>
      <c r="K4" s="823"/>
      <c r="L4" s="399"/>
      <c r="M4" s="399"/>
      <c r="N4" s="41" t="s">
        <v>348</v>
      </c>
      <c r="O4" s="399"/>
      <c r="P4" s="823"/>
    </row>
    <row r="5" spans="1:17" ht="51.75" customHeight="1" thickTop="1" thickBot="1">
      <c r="A5" s="415" t="s">
        <v>8</v>
      </c>
      <c r="B5" s="416" t="s">
        <v>9</v>
      </c>
      <c r="C5" s="417" t="s">
        <v>1</v>
      </c>
      <c r="D5" s="417" t="s">
        <v>2</v>
      </c>
      <c r="E5" s="417" t="s">
        <v>3</v>
      </c>
      <c r="F5" s="417" t="s">
        <v>10</v>
      </c>
      <c r="G5" s="415" t="str">
        <f>NDPL!G5</f>
        <v>FINAL READING 31/03/2024</v>
      </c>
      <c r="H5" s="417" t="str">
        <f>NDPL!H5</f>
        <v>INTIAL READING 01/03/2024</v>
      </c>
      <c r="I5" s="417" t="s">
        <v>4</v>
      </c>
      <c r="J5" s="417" t="s">
        <v>5</v>
      </c>
      <c r="K5" s="833" t="s">
        <v>6</v>
      </c>
      <c r="L5" s="415" t="str">
        <f>NDPL!G5</f>
        <v>FINAL READING 31/03/2024</v>
      </c>
      <c r="M5" s="417" t="str">
        <f>NDPL!H5</f>
        <v>INTIAL READING 01/03/2024</v>
      </c>
      <c r="N5" s="417" t="s">
        <v>4</v>
      </c>
      <c r="O5" s="417" t="s">
        <v>5</v>
      </c>
      <c r="P5" s="833" t="s">
        <v>6</v>
      </c>
      <c r="Q5" s="418" t="s">
        <v>266</v>
      </c>
    </row>
    <row r="6" spans="1:17" ht="14.25" thickTop="1" thickBot="1"/>
    <row r="7" spans="1:17" ht="24" customHeight="1" thickTop="1">
      <c r="A7" s="348" t="s">
        <v>205</v>
      </c>
      <c r="B7" s="53"/>
      <c r="C7" s="54"/>
      <c r="D7" s="54"/>
      <c r="E7" s="54"/>
      <c r="F7" s="54"/>
      <c r="G7" s="498"/>
      <c r="H7" s="496"/>
      <c r="I7" s="496"/>
      <c r="J7" s="496"/>
      <c r="K7" s="891"/>
      <c r="L7" s="517"/>
      <c r="M7" s="408"/>
      <c r="N7" s="496"/>
      <c r="O7" s="496"/>
      <c r="P7" s="898"/>
      <c r="Q7" s="437"/>
    </row>
    <row r="8" spans="1:17" ht="24" customHeight="1">
      <c r="A8" s="518" t="s">
        <v>193</v>
      </c>
      <c r="B8" s="79"/>
      <c r="C8" s="79"/>
      <c r="D8" s="79"/>
      <c r="E8" s="79"/>
      <c r="F8" s="79"/>
      <c r="G8" s="90"/>
      <c r="H8" s="499"/>
      <c r="I8" s="333"/>
      <c r="J8" s="333"/>
      <c r="K8" s="879"/>
      <c r="L8" s="334"/>
      <c r="M8" s="333"/>
      <c r="N8" s="333"/>
      <c r="O8" s="333"/>
      <c r="P8" s="899"/>
      <c r="Q8" s="376"/>
    </row>
    <row r="9" spans="1:17" ht="24" customHeight="1">
      <c r="A9" s="519" t="s">
        <v>194</v>
      </c>
      <c r="B9" s="79"/>
      <c r="C9" s="79"/>
      <c r="D9" s="79"/>
      <c r="E9" s="79"/>
      <c r="F9" s="79"/>
      <c r="G9" s="90"/>
      <c r="H9" s="499"/>
      <c r="I9" s="333"/>
      <c r="J9" s="333"/>
      <c r="K9" s="879"/>
      <c r="L9" s="334"/>
      <c r="M9" s="333"/>
      <c r="N9" s="333"/>
      <c r="O9" s="333"/>
      <c r="P9" s="899"/>
      <c r="Q9" s="376"/>
    </row>
    <row r="10" spans="1:17" ht="24" customHeight="1">
      <c r="A10" s="225">
        <v>1</v>
      </c>
      <c r="B10" s="227" t="s">
        <v>207</v>
      </c>
      <c r="C10" s="347">
        <v>5128430</v>
      </c>
      <c r="D10" s="229" t="s">
        <v>12</v>
      </c>
      <c r="E10" s="228" t="s">
        <v>300</v>
      </c>
      <c r="F10" s="229">
        <v>200</v>
      </c>
      <c r="G10" s="284">
        <v>3445</v>
      </c>
      <c r="H10" s="285">
        <v>3869</v>
      </c>
      <c r="I10" s="269">
        <f t="shared" ref="I10:I15" si="0">G10-H10</f>
        <v>-424</v>
      </c>
      <c r="J10" s="269">
        <f t="shared" ref="J10:J15" si="1">$F10*I10</f>
        <v>-84800</v>
      </c>
      <c r="K10" s="821">
        <f t="shared" ref="K10:K15" si="2">J10/1000000</f>
        <v>-8.48E-2</v>
      </c>
      <c r="L10" s="284">
        <v>82218</v>
      </c>
      <c r="M10" s="285">
        <v>82218</v>
      </c>
      <c r="N10" s="269">
        <f t="shared" ref="N10:N15" si="3">L10-M10</f>
        <v>0</v>
      </c>
      <c r="O10" s="269">
        <f t="shared" ref="O10:O15" si="4">$F10*N10</f>
        <v>0</v>
      </c>
      <c r="P10" s="821">
        <f t="shared" ref="P10:P15" si="5">O10/1000000</f>
        <v>0</v>
      </c>
      <c r="Q10" s="376"/>
    </row>
    <row r="11" spans="1:17" ht="24" customHeight="1">
      <c r="A11" s="225">
        <v>2</v>
      </c>
      <c r="B11" s="227" t="s">
        <v>208</v>
      </c>
      <c r="C11" s="347">
        <v>4864819</v>
      </c>
      <c r="D11" s="229" t="s">
        <v>12</v>
      </c>
      <c r="E11" s="228" t="s">
        <v>300</v>
      </c>
      <c r="F11" s="229">
        <v>160</v>
      </c>
      <c r="G11" s="284">
        <v>999605</v>
      </c>
      <c r="H11" s="285">
        <v>999613</v>
      </c>
      <c r="I11" s="269">
        <f t="shared" si="0"/>
        <v>-8</v>
      </c>
      <c r="J11" s="269">
        <f t="shared" si="1"/>
        <v>-1280</v>
      </c>
      <c r="K11" s="821">
        <f t="shared" si="2"/>
        <v>-1.2800000000000001E-3</v>
      </c>
      <c r="L11" s="284">
        <v>32807</v>
      </c>
      <c r="M11" s="285">
        <v>32821</v>
      </c>
      <c r="N11" s="269">
        <f t="shared" si="3"/>
        <v>-14</v>
      </c>
      <c r="O11" s="269">
        <f t="shared" si="4"/>
        <v>-2240</v>
      </c>
      <c r="P11" s="821">
        <f t="shared" si="5"/>
        <v>-2.2399999999999998E-3</v>
      </c>
      <c r="Q11" s="376"/>
    </row>
    <row r="12" spans="1:17" ht="24" customHeight="1">
      <c r="A12" s="225">
        <v>3</v>
      </c>
      <c r="B12" s="227" t="s">
        <v>195</v>
      </c>
      <c r="C12" s="347">
        <v>4864815</v>
      </c>
      <c r="D12" s="229" t="s">
        <v>12</v>
      </c>
      <c r="E12" s="228" t="s">
        <v>300</v>
      </c>
      <c r="F12" s="229">
        <v>200</v>
      </c>
      <c r="G12" s="284">
        <v>999857</v>
      </c>
      <c r="H12" s="285">
        <v>999863</v>
      </c>
      <c r="I12" s="269">
        <f t="shared" si="0"/>
        <v>-6</v>
      </c>
      <c r="J12" s="269">
        <f t="shared" si="1"/>
        <v>-1200</v>
      </c>
      <c r="K12" s="821">
        <f t="shared" si="2"/>
        <v>-1.1999999999999999E-3</v>
      </c>
      <c r="L12" s="284">
        <v>2422</v>
      </c>
      <c r="M12" s="285">
        <v>2479</v>
      </c>
      <c r="N12" s="269">
        <f t="shared" si="3"/>
        <v>-57</v>
      </c>
      <c r="O12" s="269">
        <f t="shared" si="4"/>
        <v>-11400</v>
      </c>
      <c r="P12" s="821">
        <f t="shared" si="5"/>
        <v>-1.14E-2</v>
      </c>
      <c r="Q12" s="376"/>
    </row>
    <row r="13" spans="1:17" ht="24" customHeight="1">
      <c r="A13" s="225">
        <v>4</v>
      </c>
      <c r="B13" s="227" t="s">
        <v>196</v>
      </c>
      <c r="C13" s="347">
        <v>4864918</v>
      </c>
      <c r="D13" s="229" t="s">
        <v>12</v>
      </c>
      <c r="E13" s="228" t="s">
        <v>300</v>
      </c>
      <c r="F13" s="229">
        <v>400</v>
      </c>
      <c r="G13" s="284">
        <v>999726</v>
      </c>
      <c r="H13" s="285">
        <v>999733</v>
      </c>
      <c r="I13" s="269">
        <f t="shared" si="0"/>
        <v>-7</v>
      </c>
      <c r="J13" s="269">
        <f t="shared" si="1"/>
        <v>-2800</v>
      </c>
      <c r="K13" s="821">
        <f t="shared" si="2"/>
        <v>-2.8E-3</v>
      </c>
      <c r="L13" s="284">
        <v>20081</v>
      </c>
      <c r="M13" s="285">
        <v>20085</v>
      </c>
      <c r="N13" s="269">
        <f t="shared" si="3"/>
        <v>-4</v>
      </c>
      <c r="O13" s="269">
        <f t="shared" si="4"/>
        <v>-1600</v>
      </c>
      <c r="P13" s="821">
        <f t="shared" si="5"/>
        <v>-1.6000000000000001E-3</v>
      </c>
      <c r="Q13" s="376"/>
    </row>
    <row r="14" spans="1:17" ht="24" customHeight="1">
      <c r="A14" s="225">
        <v>5</v>
      </c>
      <c r="B14" s="227" t="s">
        <v>356</v>
      </c>
      <c r="C14" s="347">
        <v>4864894</v>
      </c>
      <c r="D14" s="229" t="s">
        <v>12</v>
      </c>
      <c r="E14" s="228" t="s">
        <v>300</v>
      </c>
      <c r="F14" s="229">
        <v>800</v>
      </c>
      <c r="G14" s="284">
        <v>999255</v>
      </c>
      <c r="H14" s="285">
        <v>999256</v>
      </c>
      <c r="I14" s="269">
        <f t="shared" si="0"/>
        <v>-1</v>
      </c>
      <c r="J14" s="269">
        <f t="shared" si="1"/>
        <v>-800</v>
      </c>
      <c r="K14" s="821">
        <f t="shared" si="2"/>
        <v>-8.0000000000000004E-4</v>
      </c>
      <c r="L14" s="284">
        <v>648</v>
      </c>
      <c r="M14" s="285">
        <v>643</v>
      </c>
      <c r="N14" s="269">
        <f t="shared" si="3"/>
        <v>5</v>
      </c>
      <c r="O14" s="269">
        <f t="shared" si="4"/>
        <v>4000</v>
      </c>
      <c r="P14" s="821">
        <f t="shared" si="5"/>
        <v>4.0000000000000001E-3</v>
      </c>
      <c r="Q14" s="376"/>
    </row>
    <row r="15" spans="1:17" ht="24" customHeight="1">
      <c r="A15" s="225">
        <v>6</v>
      </c>
      <c r="B15" s="227" t="s">
        <v>355</v>
      </c>
      <c r="C15" s="347">
        <v>5128425</v>
      </c>
      <c r="D15" s="229" t="s">
        <v>12</v>
      </c>
      <c r="E15" s="228" t="s">
        <v>300</v>
      </c>
      <c r="F15" s="229">
        <v>400</v>
      </c>
      <c r="G15" s="284">
        <v>2201</v>
      </c>
      <c r="H15" s="285">
        <v>2220</v>
      </c>
      <c r="I15" s="269">
        <f t="shared" si="0"/>
        <v>-19</v>
      </c>
      <c r="J15" s="269">
        <f t="shared" si="1"/>
        <v>-7600</v>
      </c>
      <c r="K15" s="821">
        <f t="shared" si="2"/>
        <v>-7.6E-3</v>
      </c>
      <c r="L15" s="284">
        <v>6744</v>
      </c>
      <c r="M15" s="285">
        <v>6770</v>
      </c>
      <c r="N15" s="269">
        <f t="shared" si="3"/>
        <v>-26</v>
      </c>
      <c r="O15" s="269">
        <f t="shared" si="4"/>
        <v>-10400</v>
      </c>
      <c r="P15" s="821">
        <f t="shared" si="5"/>
        <v>-1.04E-2</v>
      </c>
      <c r="Q15" s="376"/>
    </row>
    <row r="16" spans="1:17" ht="24" customHeight="1">
      <c r="A16" s="520" t="s">
        <v>197</v>
      </c>
      <c r="B16" s="227"/>
      <c r="C16" s="347"/>
      <c r="D16" s="229"/>
      <c r="E16" s="227"/>
      <c r="F16" s="229"/>
      <c r="G16" s="284"/>
      <c r="H16" s="285"/>
      <c r="I16" s="269"/>
      <c r="J16" s="269"/>
      <c r="K16" s="821"/>
      <c r="L16" s="284"/>
      <c r="M16" s="285"/>
      <c r="N16" s="269"/>
      <c r="O16" s="269"/>
      <c r="P16" s="821"/>
      <c r="Q16" s="376"/>
    </row>
    <row r="17" spans="1:17" ht="24" customHeight="1">
      <c r="A17" s="225">
        <v>7</v>
      </c>
      <c r="B17" s="227" t="s">
        <v>209</v>
      </c>
      <c r="C17" s="347">
        <v>4865164</v>
      </c>
      <c r="D17" s="229" t="s">
        <v>12</v>
      </c>
      <c r="E17" s="228" t="s">
        <v>300</v>
      </c>
      <c r="F17" s="229">
        <v>666.66700000000003</v>
      </c>
      <c r="G17" s="284">
        <v>999406</v>
      </c>
      <c r="H17" s="285">
        <v>999442</v>
      </c>
      <c r="I17" s="269">
        <f>G17-H17</f>
        <v>-36</v>
      </c>
      <c r="J17" s="269">
        <f>$F17*I17</f>
        <v>-24000.012000000002</v>
      </c>
      <c r="K17" s="821">
        <f>J17/1000000</f>
        <v>-2.4000012000000001E-2</v>
      </c>
      <c r="L17" s="284">
        <v>140</v>
      </c>
      <c r="M17" s="285">
        <v>156</v>
      </c>
      <c r="N17" s="269">
        <f>L17-M17</f>
        <v>-16</v>
      </c>
      <c r="O17" s="269">
        <f>$F17*N17</f>
        <v>-10666.672</v>
      </c>
      <c r="P17" s="821">
        <f>O17/1000000</f>
        <v>-1.0666672E-2</v>
      </c>
      <c r="Q17" s="376"/>
    </row>
    <row r="18" spans="1:17" ht="24" customHeight="1">
      <c r="A18" s="225">
        <v>8</v>
      </c>
      <c r="B18" s="227" t="s">
        <v>208</v>
      </c>
      <c r="C18" s="347">
        <v>4864845</v>
      </c>
      <c r="D18" s="229" t="s">
        <v>12</v>
      </c>
      <c r="E18" s="228" t="s">
        <v>300</v>
      </c>
      <c r="F18" s="229">
        <v>1000</v>
      </c>
      <c r="G18" s="284">
        <v>984</v>
      </c>
      <c r="H18" s="285">
        <v>1011</v>
      </c>
      <c r="I18" s="269">
        <f>G18-H18</f>
        <v>-27</v>
      </c>
      <c r="J18" s="269">
        <f>$F18*I18</f>
        <v>-27000</v>
      </c>
      <c r="K18" s="821">
        <f>J18/1000000</f>
        <v>-2.7E-2</v>
      </c>
      <c r="L18" s="284">
        <v>385</v>
      </c>
      <c r="M18" s="285">
        <v>389</v>
      </c>
      <c r="N18" s="269">
        <f>L18-M18</f>
        <v>-4</v>
      </c>
      <c r="O18" s="269">
        <f>$F18*N18</f>
        <v>-4000</v>
      </c>
      <c r="P18" s="821">
        <f>O18/1000000</f>
        <v>-4.0000000000000001E-3</v>
      </c>
      <c r="Q18" s="376"/>
    </row>
    <row r="19" spans="1:17" ht="24" customHeight="1">
      <c r="A19" s="225">
        <v>9</v>
      </c>
      <c r="B19" s="79" t="s">
        <v>509</v>
      </c>
      <c r="C19" s="347" t="s">
        <v>510</v>
      </c>
      <c r="D19" s="807" t="s">
        <v>432</v>
      </c>
      <c r="E19" s="241" t="s">
        <v>300</v>
      </c>
      <c r="F19" s="229">
        <v>2</v>
      </c>
      <c r="G19" s="284">
        <v>0</v>
      </c>
      <c r="H19" s="285">
        <v>0</v>
      </c>
      <c r="I19" s="269">
        <f>G19-H19</f>
        <v>0</v>
      </c>
      <c r="J19" s="269">
        <f>$F19*I19</f>
        <v>0</v>
      </c>
      <c r="K19" s="821">
        <f>J19/1000000</f>
        <v>0</v>
      </c>
      <c r="L19" s="284">
        <v>149200</v>
      </c>
      <c r="M19" s="285">
        <v>124200</v>
      </c>
      <c r="N19" s="269">
        <f>L19-M19</f>
        <v>25000</v>
      </c>
      <c r="O19" s="269">
        <f>$F19*N19</f>
        <v>50000</v>
      </c>
      <c r="P19" s="821">
        <f>O19/1000000</f>
        <v>0.05</v>
      </c>
      <c r="Q19" s="586"/>
    </row>
    <row r="20" spans="1:17" ht="24" customHeight="1">
      <c r="A20" s="225"/>
      <c r="B20" s="227"/>
      <c r="C20" s="347"/>
      <c r="D20" s="229"/>
      <c r="E20" s="228"/>
      <c r="F20" s="229"/>
      <c r="G20" s="284"/>
      <c r="H20" s="285"/>
      <c r="I20" s="269"/>
      <c r="J20" s="269"/>
      <c r="K20" s="821"/>
      <c r="L20" s="284"/>
      <c r="M20" s="285"/>
      <c r="N20" s="269"/>
      <c r="O20" s="269"/>
      <c r="P20" s="821"/>
      <c r="Q20" s="376"/>
    </row>
    <row r="21" spans="1:17" ht="24" customHeight="1">
      <c r="A21" s="226"/>
      <c r="B21" s="521" t="s">
        <v>204</v>
      </c>
      <c r="C21" s="522"/>
      <c r="D21" s="229"/>
      <c r="E21" s="227"/>
      <c r="F21" s="242"/>
      <c r="G21" s="284"/>
      <c r="H21" s="285"/>
      <c r="I21" s="269"/>
      <c r="J21" s="269"/>
      <c r="K21" s="834">
        <f>SUM(K10:K20)</f>
        <v>-0.149480012</v>
      </c>
      <c r="L21" s="284"/>
      <c r="M21" s="285"/>
      <c r="N21" s="269"/>
      <c r="O21" s="269"/>
      <c r="P21" s="834">
        <f>SUM(P10:P20)</f>
        <v>1.3693328000000005E-2</v>
      </c>
      <c r="Q21" s="376"/>
    </row>
    <row r="22" spans="1:17" ht="24" customHeight="1">
      <c r="A22" s="226"/>
      <c r="B22" s="126"/>
      <c r="C22" s="522"/>
      <c r="D22" s="229"/>
      <c r="E22" s="227"/>
      <c r="F22" s="242"/>
      <c r="G22" s="284"/>
      <c r="H22" s="285"/>
      <c r="I22" s="269"/>
      <c r="J22" s="269"/>
      <c r="K22" s="821"/>
      <c r="L22" s="284"/>
      <c r="M22" s="285"/>
      <c r="N22" s="269"/>
      <c r="O22" s="269"/>
      <c r="P22" s="821"/>
      <c r="Q22" s="376"/>
    </row>
    <row r="23" spans="1:17" ht="24" customHeight="1">
      <c r="A23" s="520" t="s">
        <v>198</v>
      </c>
      <c r="B23" s="79"/>
      <c r="C23" s="523"/>
      <c r="D23" s="242"/>
      <c r="E23" s="79"/>
      <c r="F23" s="242"/>
      <c r="G23" s="284"/>
      <c r="H23" s="285"/>
      <c r="I23" s="269"/>
      <c r="J23" s="269"/>
      <c r="K23" s="821"/>
      <c r="L23" s="284"/>
      <c r="M23" s="285"/>
      <c r="N23" s="269"/>
      <c r="O23" s="269"/>
      <c r="P23" s="821"/>
      <c r="Q23" s="376"/>
    </row>
    <row r="24" spans="1:17" ht="24" customHeight="1">
      <c r="A24" s="226"/>
      <c r="B24" s="79"/>
      <c r="C24" s="523"/>
      <c r="D24" s="242"/>
      <c r="E24" s="79"/>
      <c r="F24" s="242"/>
      <c r="G24" s="284"/>
      <c r="H24" s="285"/>
      <c r="I24" s="269"/>
      <c r="J24" s="269"/>
      <c r="K24" s="821"/>
      <c r="L24" s="284"/>
      <c r="M24" s="285"/>
      <c r="N24" s="269"/>
      <c r="O24" s="269"/>
      <c r="P24" s="821"/>
      <c r="Q24" s="376"/>
    </row>
    <row r="25" spans="1:17" ht="24" customHeight="1">
      <c r="A25" s="225">
        <v>10</v>
      </c>
      <c r="B25" s="79" t="s">
        <v>199</v>
      </c>
      <c r="C25" s="347">
        <v>4902594</v>
      </c>
      <c r="D25" s="242" t="s">
        <v>12</v>
      </c>
      <c r="E25" s="228" t="s">
        <v>300</v>
      </c>
      <c r="F25" s="229">
        <v>500</v>
      </c>
      <c r="G25" s="284">
        <v>164</v>
      </c>
      <c r="H25" s="285">
        <v>165</v>
      </c>
      <c r="I25" s="269">
        <f t="shared" ref="I25:I30" si="6">G25-H25</f>
        <v>-1</v>
      </c>
      <c r="J25" s="269">
        <f t="shared" ref="J25:J30" si="7">$F25*I25</f>
        <v>-500</v>
      </c>
      <c r="K25" s="821">
        <f t="shared" ref="K25:K30" si="8">J25/1000000</f>
        <v>-5.0000000000000001E-4</v>
      </c>
      <c r="L25" s="284">
        <v>914</v>
      </c>
      <c r="M25" s="285">
        <v>888</v>
      </c>
      <c r="N25" s="269">
        <f t="shared" ref="N25:N30" si="9">L25-M25</f>
        <v>26</v>
      </c>
      <c r="O25" s="269">
        <f t="shared" ref="O25:O30" si="10">$F25*N25</f>
        <v>13000</v>
      </c>
      <c r="P25" s="821">
        <f t="shared" ref="P25:P30" si="11">O25/1000000</f>
        <v>1.2999999999999999E-2</v>
      </c>
      <c r="Q25" s="586"/>
    </row>
    <row r="26" spans="1:17" ht="24" customHeight="1">
      <c r="A26" s="225">
        <v>11</v>
      </c>
      <c r="B26" s="79" t="s">
        <v>200</v>
      </c>
      <c r="C26" s="347">
        <v>4865067</v>
      </c>
      <c r="D26" s="242" t="s">
        <v>12</v>
      </c>
      <c r="E26" s="228" t="s">
        <v>300</v>
      </c>
      <c r="F26" s="229">
        <v>100</v>
      </c>
      <c r="G26" s="284">
        <v>105</v>
      </c>
      <c r="H26" s="285">
        <v>105</v>
      </c>
      <c r="I26" s="269">
        <f t="shared" si="6"/>
        <v>0</v>
      </c>
      <c r="J26" s="269">
        <f t="shared" si="7"/>
        <v>0</v>
      </c>
      <c r="K26" s="821">
        <f t="shared" si="8"/>
        <v>0</v>
      </c>
      <c r="L26" s="284">
        <v>1855</v>
      </c>
      <c r="M26" s="285">
        <v>1855</v>
      </c>
      <c r="N26" s="269">
        <f t="shared" si="9"/>
        <v>0</v>
      </c>
      <c r="O26" s="269">
        <f t="shared" si="10"/>
        <v>0</v>
      </c>
      <c r="P26" s="821">
        <f t="shared" si="11"/>
        <v>0</v>
      </c>
      <c r="Q26" s="376"/>
    </row>
    <row r="27" spans="1:17" ht="24" customHeight="1">
      <c r="A27" s="225">
        <v>12</v>
      </c>
      <c r="B27" s="79" t="s">
        <v>201</v>
      </c>
      <c r="C27" s="347">
        <v>4902562</v>
      </c>
      <c r="D27" s="242" t="s">
        <v>12</v>
      </c>
      <c r="E27" s="228" t="s">
        <v>300</v>
      </c>
      <c r="F27" s="229">
        <v>75</v>
      </c>
      <c r="G27" s="284">
        <v>4831</v>
      </c>
      <c r="H27" s="285">
        <v>4831</v>
      </c>
      <c r="I27" s="269">
        <f t="shared" si="6"/>
        <v>0</v>
      </c>
      <c r="J27" s="269">
        <f t="shared" si="7"/>
        <v>0</v>
      </c>
      <c r="K27" s="821">
        <f t="shared" si="8"/>
        <v>0</v>
      </c>
      <c r="L27" s="284">
        <v>76657</v>
      </c>
      <c r="M27" s="285">
        <v>75961</v>
      </c>
      <c r="N27" s="269">
        <f t="shared" si="9"/>
        <v>696</v>
      </c>
      <c r="O27" s="269">
        <f t="shared" si="10"/>
        <v>52200</v>
      </c>
      <c r="P27" s="821">
        <f t="shared" si="11"/>
        <v>5.2200000000000003E-2</v>
      </c>
      <c r="Q27" s="384"/>
    </row>
    <row r="28" spans="1:17" ht="19.5" customHeight="1">
      <c r="A28" s="225">
        <v>13</v>
      </c>
      <c r="B28" s="79" t="s">
        <v>201</v>
      </c>
      <c r="C28" s="407">
        <v>4865088</v>
      </c>
      <c r="D28" s="805" t="s">
        <v>12</v>
      </c>
      <c r="E28" s="228" t="s">
        <v>300</v>
      </c>
      <c r="F28" s="806">
        <v>75</v>
      </c>
      <c r="G28" s="284">
        <v>0</v>
      </c>
      <c r="H28" s="285">
        <v>0</v>
      </c>
      <c r="I28" s="269">
        <f>G28-H28</f>
        <v>0</v>
      </c>
      <c r="J28" s="269">
        <f>$F28*I28</f>
        <v>0</v>
      </c>
      <c r="K28" s="821">
        <f>J28/1000000</f>
        <v>0</v>
      </c>
      <c r="L28" s="284">
        <v>0</v>
      </c>
      <c r="M28" s="285">
        <v>0</v>
      </c>
      <c r="N28" s="269">
        <f>L28-M28</f>
        <v>0</v>
      </c>
      <c r="O28" s="269">
        <f>$F28*N28</f>
        <v>0</v>
      </c>
      <c r="P28" s="821">
        <f>O28/1000000</f>
        <v>0</v>
      </c>
      <c r="Q28" s="388"/>
    </row>
    <row r="29" spans="1:17" ht="24" customHeight="1">
      <c r="A29" s="225">
        <v>14</v>
      </c>
      <c r="B29" s="79" t="s">
        <v>202</v>
      </c>
      <c r="C29" s="347">
        <v>4902552</v>
      </c>
      <c r="D29" s="242" t="s">
        <v>12</v>
      </c>
      <c r="E29" s="228" t="s">
        <v>300</v>
      </c>
      <c r="F29" s="587">
        <v>75</v>
      </c>
      <c r="G29" s="284">
        <v>783</v>
      </c>
      <c r="H29" s="285">
        <v>784</v>
      </c>
      <c r="I29" s="269">
        <f t="shared" si="6"/>
        <v>-1</v>
      </c>
      <c r="J29" s="269">
        <f t="shared" si="7"/>
        <v>-75</v>
      </c>
      <c r="K29" s="821">
        <f t="shared" si="8"/>
        <v>-7.4999999999999993E-5</v>
      </c>
      <c r="L29" s="284">
        <v>5909</v>
      </c>
      <c r="M29" s="285">
        <v>5952</v>
      </c>
      <c r="N29" s="269">
        <f t="shared" si="9"/>
        <v>-43</v>
      </c>
      <c r="O29" s="269">
        <f t="shared" si="10"/>
        <v>-3225</v>
      </c>
      <c r="P29" s="821">
        <f t="shared" si="11"/>
        <v>-3.225E-3</v>
      </c>
      <c r="Q29" s="376"/>
    </row>
    <row r="30" spans="1:17" ht="24" customHeight="1">
      <c r="A30" s="225">
        <v>15</v>
      </c>
      <c r="B30" s="79" t="s">
        <v>202</v>
      </c>
      <c r="C30" s="347">
        <v>4865075</v>
      </c>
      <c r="D30" s="242" t="s">
        <v>12</v>
      </c>
      <c r="E30" s="228" t="s">
        <v>300</v>
      </c>
      <c r="F30" s="229">
        <v>100</v>
      </c>
      <c r="G30" s="284">
        <v>10294</v>
      </c>
      <c r="H30" s="285">
        <v>10294</v>
      </c>
      <c r="I30" s="269">
        <f t="shared" si="6"/>
        <v>0</v>
      </c>
      <c r="J30" s="269">
        <f t="shared" si="7"/>
        <v>0</v>
      </c>
      <c r="K30" s="821">
        <f t="shared" si="8"/>
        <v>0</v>
      </c>
      <c r="L30" s="284">
        <v>8855</v>
      </c>
      <c r="M30" s="285">
        <v>8853</v>
      </c>
      <c r="N30" s="269">
        <f t="shared" si="9"/>
        <v>2</v>
      </c>
      <c r="O30" s="269">
        <f t="shared" si="10"/>
        <v>200</v>
      </c>
      <c r="P30" s="821">
        <f t="shared" si="11"/>
        <v>2.0000000000000001E-4</v>
      </c>
      <c r="Q30" s="383"/>
    </row>
    <row r="31" spans="1:17" ht="24" customHeight="1">
      <c r="A31" s="225"/>
      <c r="B31" s="79"/>
      <c r="C31" s="347"/>
      <c r="D31" s="242"/>
      <c r="E31" s="228"/>
      <c r="F31" s="229"/>
      <c r="G31" s="284"/>
      <c r="H31" s="285"/>
      <c r="I31" s="269"/>
      <c r="J31" s="269"/>
      <c r="K31" s="821"/>
      <c r="L31" s="284"/>
      <c r="M31" s="285"/>
      <c r="N31" s="269"/>
      <c r="O31" s="269"/>
      <c r="P31" s="821"/>
      <c r="Q31" s="383"/>
    </row>
    <row r="32" spans="1:17" ht="20.100000000000001" customHeight="1" thickBot="1">
      <c r="A32" s="63"/>
      <c r="B32" s="64"/>
      <c r="C32" s="65"/>
      <c r="D32" s="66"/>
      <c r="E32" s="67"/>
      <c r="F32" s="67"/>
      <c r="G32" s="68"/>
      <c r="H32" s="409"/>
      <c r="I32" s="409"/>
      <c r="J32" s="409"/>
      <c r="K32" s="880"/>
      <c r="L32" s="524"/>
      <c r="M32" s="409"/>
      <c r="N32" s="409"/>
      <c r="O32" s="409"/>
      <c r="P32" s="900"/>
      <c r="Q32" s="446"/>
    </row>
    <row r="33" spans="1:17" ht="13.5" thickTop="1">
      <c r="A33" s="62"/>
      <c r="B33" s="70"/>
      <c r="C33" s="56"/>
      <c r="D33" s="58"/>
      <c r="E33" s="57"/>
      <c r="F33" s="57"/>
      <c r="G33" s="71"/>
      <c r="H33" s="499"/>
      <c r="I33" s="333"/>
      <c r="J33" s="333"/>
      <c r="K33" s="879"/>
      <c r="L33" s="499"/>
      <c r="M33" s="499"/>
      <c r="N33" s="333"/>
      <c r="O33" s="333"/>
      <c r="P33" s="879"/>
    </row>
    <row r="34" spans="1:17">
      <c r="A34" s="62"/>
      <c r="B34" s="70"/>
      <c r="C34" s="56"/>
      <c r="D34" s="58"/>
      <c r="E34" s="57"/>
      <c r="F34" s="57"/>
      <c r="G34" s="71"/>
      <c r="H34" s="499"/>
      <c r="I34" s="333"/>
      <c r="J34" s="333"/>
      <c r="K34" s="879"/>
      <c r="L34" s="499"/>
      <c r="M34" s="499"/>
      <c r="N34" s="333"/>
      <c r="O34" s="333"/>
      <c r="P34" s="879"/>
    </row>
    <row r="35" spans="1:17">
      <c r="A35" s="499"/>
      <c r="B35" s="406"/>
      <c r="C35" s="406"/>
      <c r="D35" s="406"/>
      <c r="E35" s="406"/>
      <c r="F35" s="406"/>
      <c r="G35" s="406"/>
      <c r="H35" s="406"/>
      <c r="I35" s="406"/>
      <c r="J35" s="406"/>
      <c r="K35" s="887"/>
      <c r="L35" s="406"/>
      <c r="M35" s="406"/>
      <c r="N35" s="406"/>
      <c r="O35" s="406"/>
      <c r="P35" s="887"/>
    </row>
    <row r="36" spans="1:17" ht="20.25">
      <c r="A36" s="142"/>
      <c r="B36" s="521" t="s">
        <v>203</v>
      </c>
      <c r="C36" s="525"/>
      <c r="D36" s="525"/>
      <c r="E36" s="525"/>
      <c r="F36" s="525"/>
      <c r="G36" s="525"/>
      <c r="H36" s="525"/>
      <c r="I36" s="525"/>
      <c r="J36" s="525"/>
      <c r="K36" s="894">
        <f>SUM(K25:K32)</f>
        <v>-5.7499999999999999E-4</v>
      </c>
      <c r="L36" s="526"/>
      <c r="M36" s="526"/>
      <c r="N36" s="526"/>
      <c r="O36" s="526"/>
      <c r="P36" s="894">
        <f>SUM(P25:P32)</f>
        <v>6.2175000000000008E-2</v>
      </c>
    </row>
    <row r="37" spans="1:17" ht="20.25">
      <c r="A37" s="84"/>
      <c r="B37" s="521" t="s">
        <v>204</v>
      </c>
      <c r="C37" s="523"/>
      <c r="D37" s="523"/>
      <c r="E37" s="523"/>
      <c r="F37" s="523"/>
      <c r="G37" s="523"/>
      <c r="H37" s="523"/>
      <c r="I37" s="523"/>
      <c r="J37" s="523"/>
      <c r="K37" s="894">
        <f>K21</f>
        <v>-0.149480012</v>
      </c>
      <c r="L37" s="526"/>
      <c r="M37" s="526"/>
      <c r="N37" s="526"/>
      <c r="O37" s="526"/>
      <c r="P37" s="894">
        <f>P21</f>
        <v>1.3693328000000005E-2</v>
      </c>
    </row>
    <row r="38" spans="1:17" ht="18">
      <c r="A38" s="84"/>
      <c r="B38" s="79"/>
      <c r="C38" s="82"/>
      <c r="D38" s="82"/>
      <c r="E38" s="82"/>
      <c r="F38" s="82"/>
      <c r="G38" s="82"/>
      <c r="H38" s="82"/>
      <c r="I38" s="82"/>
      <c r="J38" s="82"/>
      <c r="K38" s="895"/>
      <c r="L38" s="527"/>
      <c r="M38" s="527"/>
      <c r="N38" s="527"/>
      <c r="O38" s="527"/>
      <c r="P38" s="895"/>
    </row>
    <row r="39" spans="1:17" ht="3" customHeight="1">
      <c r="A39" s="84"/>
      <c r="B39" s="79"/>
      <c r="C39" s="82"/>
      <c r="D39" s="82"/>
      <c r="E39" s="82"/>
      <c r="F39" s="82"/>
      <c r="G39" s="82"/>
      <c r="H39" s="82"/>
      <c r="I39" s="82"/>
      <c r="J39" s="82"/>
      <c r="K39" s="895"/>
      <c r="L39" s="527"/>
      <c r="M39" s="527"/>
      <c r="N39" s="527"/>
      <c r="O39" s="527"/>
      <c r="P39" s="895"/>
    </row>
    <row r="40" spans="1:17" ht="23.25">
      <c r="A40" s="84"/>
      <c r="B40" s="330" t="s">
        <v>206</v>
      </c>
      <c r="C40" s="528"/>
      <c r="D40" s="3"/>
      <c r="E40" s="3"/>
      <c r="F40" s="3"/>
      <c r="G40" s="3"/>
      <c r="H40" s="3"/>
      <c r="I40" s="3"/>
      <c r="J40" s="3"/>
      <c r="K40" s="530">
        <f>SUM(K36:K39)</f>
        <v>-0.15005501199999999</v>
      </c>
      <c r="L40" s="529"/>
      <c r="M40" s="529"/>
      <c r="N40" s="529"/>
      <c r="O40" s="529"/>
      <c r="P40" s="530">
        <f>SUM(P36:P39)</f>
        <v>7.5868328000000013E-2</v>
      </c>
    </row>
    <row r="42" spans="1:17" ht="13.5" thickBot="1"/>
    <row r="43" spans="1:17">
      <c r="A43" s="452"/>
      <c r="B43" s="453"/>
      <c r="C43" s="453"/>
      <c r="D43" s="453"/>
      <c r="E43" s="453"/>
      <c r="F43" s="453"/>
      <c r="G43" s="453"/>
      <c r="H43" s="447"/>
      <c r="I43" s="447"/>
      <c r="J43" s="447"/>
      <c r="K43" s="709"/>
      <c r="L43" s="447"/>
      <c r="M43" s="447"/>
      <c r="N43" s="447"/>
      <c r="O43" s="447"/>
      <c r="P43" s="709"/>
      <c r="Q43" s="448"/>
    </row>
    <row r="44" spans="1:17" ht="23.25">
      <c r="A44" s="454" t="s">
        <v>282</v>
      </c>
      <c r="B44" s="455"/>
      <c r="C44" s="455"/>
      <c r="D44" s="455"/>
      <c r="E44" s="455"/>
      <c r="F44" s="455"/>
      <c r="G44" s="455"/>
      <c r="H44" s="399"/>
      <c r="I44" s="399"/>
      <c r="J44" s="399"/>
      <c r="K44" s="823"/>
      <c r="L44" s="399"/>
      <c r="M44" s="399"/>
      <c r="N44" s="399"/>
      <c r="O44" s="399"/>
      <c r="P44" s="823"/>
      <c r="Q44" s="449"/>
    </row>
    <row r="45" spans="1:17">
      <c r="A45" s="456"/>
      <c r="B45" s="455"/>
      <c r="C45" s="455"/>
      <c r="D45" s="455"/>
      <c r="E45" s="455"/>
      <c r="F45" s="455"/>
      <c r="G45" s="455"/>
      <c r="H45" s="399"/>
      <c r="I45" s="399"/>
      <c r="J45" s="399"/>
      <c r="K45" s="823"/>
      <c r="L45" s="399"/>
      <c r="M45" s="399"/>
      <c r="N45" s="399"/>
      <c r="O45" s="399"/>
      <c r="P45" s="823"/>
      <c r="Q45" s="449"/>
    </row>
    <row r="46" spans="1:17" ht="18">
      <c r="A46" s="457"/>
      <c r="B46" s="458"/>
      <c r="C46" s="458"/>
      <c r="D46" s="458"/>
      <c r="E46" s="458"/>
      <c r="F46" s="458"/>
      <c r="G46" s="458"/>
      <c r="H46" s="399"/>
      <c r="I46" s="399"/>
      <c r="J46" s="445"/>
      <c r="K46" s="896" t="s">
        <v>294</v>
      </c>
      <c r="L46" s="399"/>
      <c r="M46" s="399"/>
      <c r="N46" s="399"/>
      <c r="O46" s="399"/>
      <c r="P46" s="901" t="s">
        <v>295</v>
      </c>
      <c r="Q46" s="449"/>
    </row>
    <row r="47" spans="1:17">
      <c r="A47" s="459"/>
      <c r="B47" s="84"/>
      <c r="C47" s="84"/>
      <c r="D47" s="84"/>
      <c r="E47" s="84"/>
      <c r="F47" s="84"/>
      <c r="G47" s="84"/>
      <c r="H47" s="399"/>
      <c r="I47" s="399"/>
      <c r="J47" s="399"/>
      <c r="K47" s="823"/>
      <c r="L47" s="399"/>
      <c r="M47" s="399"/>
      <c r="N47" s="399"/>
      <c r="O47" s="399"/>
      <c r="P47" s="823"/>
      <c r="Q47" s="449"/>
    </row>
    <row r="48" spans="1:17">
      <c r="A48" s="459"/>
      <c r="B48" s="84"/>
      <c r="C48" s="84"/>
      <c r="D48" s="84"/>
      <c r="E48" s="84"/>
      <c r="F48" s="84"/>
      <c r="G48" s="84"/>
      <c r="H48" s="399"/>
      <c r="I48" s="399"/>
      <c r="J48" s="399"/>
      <c r="K48" s="823"/>
      <c r="L48" s="399"/>
      <c r="M48" s="399"/>
      <c r="N48" s="399"/>
      <c r="O48" s="399"/>
      <c r="P48" s="823"/>
      <c r="Q48" s="449"/>
    </row>
    <row r="49" spans="1:17" ht="23.25">
      <c r="A49" s="454" t="s">
        <v>285</v>
      </c>
      <c r="B49" s="461"/>
      <c r="C49" s="461"/>
      <c r="D49" s="462"/>
      <c r="E49" s="462"/>
      <c r="F49" s="463"/>
      <c r="G49" s="462"/>
      <c r="H49" s="399"/>
      <c r="I49" s="399"/>
      <c r="J49" s="399"/>
      <c r="K49" s="530">
        <f>K40</f>
        <v>-0.15005501199999999</v>
      </c>
      <c r="L49" s="458" t="s">
        <v>283</v>
      </c>
      <c r="M49" s="399"/>
      <c r="N49" s="399"/>
      <c r="O49" s="399"/>
      <c r="P49" s="530">
        <f>P40</f>
        <v>7.5868328000000013E-2</v>
      </c>
      <c r="Q49" s="531" t="s">
        <v>283</v>
      </c>
    </row>
    <row r="50" spans="1:17" ht="23.25">
      <c r="A50" s="532"/>
      <c r="B50" s="467"/>
      <c r="C50" s="467"/>
      <c r="D50" s="455"/>
      <c r="E50" s="455"/>
      <c r="F50" s="468"/>
      <c r="G50" s="455"/>
      <c r="H50" s="399"/>
      <c r="I50" s="399"/>
      <c r="J50" s="399"/>
      <c r="K50" s="530"/>
      <c r="L50" s="508"/>
      <c r="M50" s="399"/>
      <c r="N50" s="399"/>
      <c r="O50" s="399"/>
      <c r="P50" s="530"/>
      <c r="Q50" s="533"/>
    </row>
    <row r="51" spans="1:17" ht="23.25">
      <c r="A51" s="534" t="s">
        <v>284</v>
      </c>
      <c r="B51" s="40"/>
      <c r="C51" s="40"/>
      <c r="D51" s="455"/>
      <c r="E51" s="455"/>
      <c r="F51" s="471"/>
      <c r="G51" s="462"/>
      <c r="H51" s="399"/>
      <c r="I51" s="399"/>
      <c r="J51" s="399"/>
      <c r="K51" s="530">
        <f>'STEPPED UP GENCO'!K75</f>
        <v>-5.0724900000000003E-2</v>
      </c>
      <c r="L51" s="458" t="s">
        <v>283</v>
      </c>
      <c r="M51" s="399"/>
      <c r="N51" s="399"/>
      <c r="O51" s="399"/>
      <c r="P51" s="530">
        <f>'STEPPED UP GENCO'!P75</f>
        <v>0</v>
      </c>
      <c r="Q51" s="531" t="s">
        <v>283</v>
      </c>
    </row>
    <row r="52" spans="1:17" ht="6.75" customHeight="1">
      <c r="A52" s="472"/>
      <c r="B52" s="399"/>
      <c r="C52" s="399"/>
      <c r="D52" s="399"/>
      <c r="E52" s="399"/>
      <c r="F52" s="399"/>
      <c r="G52" s="399"/>
      <c r="H52" s="399"/>
      <c r="I52" s="399"/>
      <c r="J52" s="399"/>
      <c r="K52" s="823"/>
      <c r="L52" s="399"/>
      <c r="M52" s="399"/>
      <c r="N52" s="399"/>
      <c r="O52" s="399"/>
      <c r="P52" s="823"/>
      <c r="Q52" s="449"/>
    </row>
    <row r="53" spans="1:17" ht="6.75" customHeight="1">
      <c r="A53" s="472"/>
      <c r="B53" s="399"/>
      <c r="C53" s="399"/>
      <c r="D53" s="399"/>
      <c r="E53" s="399"/>
      <c r="F53" s="399"/>
      <c r="G53" s="399"/>
      <c r="H53" s="399"/>
      <c r="I53" s="399"/>
      <c r="J53" s="399"/>
      <c r="K53" s="823"/>
      <c r="L53" s="399"/>
      <c r="M53" s="399"/>
      <c r="N53" s="399"/>
      <c r="O53" s="399"/>
      <c r="P53" s="823"/>
      <c r="Q53" s="449"/>
    </row>
    <row r="54" spans="1:17" ht="6.75" customHeight="1">
      <c r="A54" s="472"/>
      <c r="B54" s="399"/>
      <c r="C54" s="399"/>
      <c r="D54" s="399"/>
      <c r="E54" s="399"/>
      <c r="F54" s="399"/>
      <c r="G54" s="399"/>
      <c r="H54" s="399"/>
      <c r="I54" s="399"/>
      <c r="J54" s="399"/>
      <c r="K54" s="823"/>
      <c r="L54" s="399"/>
      <c r="M54" s="399"/>
      <c r="N54" s="399"/>
      <c r="O54" s="399"/>
      <c r="P54" s="823"/>
      <c r="Q54" s="449"/>
    </row>
    <row r="55" spans="1:17" ht="26.25" customHeight="1">
      <c r="A55" s="472"/>
      <c r="B55" s="399"/>
      <c r="C55" s="399"/>
      <c r="D55" s="399"/>
      <c r="E55" s="399"/>
      <c r="F55" s="399"/>
      <c r="G55" s="399"/>
      <c r="H55" s="461"/>
      <c r="I55" s="461"/>
      <c r="J55" s="535" t="s">
        <v>286</v>
      </c>
      <c r="K55" s="530">
        <f>SUM(K49:K54)</f>
        <v>-0.200779912</v>
      </c>
      <c r="L55" s="536" t="s">
        <v>283</v>
      </c>
      <c r="M55" s="250"/>
      <c r="N55" s="250"/>
      <c r="O55" s="250"/>
      <c r="P55" s="530">
        <f>SUM(P49:P54)</f>
        <v>7.5868328000000013E-2</v>
      </c>
      <c r="Q55" s="536" t="s">
        <v>283</v>
      </c>
    </row>
    <row r="56" spans="1:17" ht="3" customHeight="1" thickBot="1">
      <c r="A56" s="473"/>
      <c r="B56" s="450"/>
      <c r="C56" s="450"/>
      <c r="D56" s="450"/>
      <c r="E56" s="450"/>
      <c r="F56" s="450"/>
      <c r="G56" s="450"/>
      <c r="H56" s="450"/>
      <c r="I56" s="450"/>
      <c r="J56" s="450"/>
      <c r="K56" s="828"/>
      <c r="L56" s="450"/>
      <c r="M56" s="450"/>
      <c r="N56" s="450"/>
      <c r="O56" s="450"/>
      <c r="P56" s="828"/>
      <c r="Q56" s="451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zoomScale="118" zoomScaleNormal="100" zoomScaleSheetLayoutView="118" workbookViewId="0">
      <selection activeCell="L23" sqref="L23"/>
    </sheetView>
  </sheetViews>
  <sheetFormatPr defaultRowHeight="12.75"/>
  <cols>
    <col min="1" max="1" width="3.42578125" customWidth="1"/>
    <col min="2" max="2" width="16.42578125" style="372" customWidth="1"/>
    <col min="3" max="3" width="7.7109375" style="372" customWidth="1"/>
    <col min="4" max="4" width="5.42578125" style="372" customWidth="1"/>
    <col min="5" max="5" width="9.140625" style="372"/>
    <col min="6" max="6" width="4.85546875" customWidth="1"/>
    <col min="7" max="7" width="8.42578125" customWidth="1"/>
    <col min="8" max="8" width="8.7109375" customWidth="1"/>
    <col min="9" max="9" width="4.85546875" customWidth="1"/>
    <col min="10" max="10" width="6.7109375" customWidth="1"/>
    <col min="11" max="11" width="8.42578125" style="112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12" customWidth="1"/>
    <col min="17" max="17" width="8.140625" customWidth="1"/>
    <col min="18" max="18" width="1.140625" hidden="1" customWidth="1"/>
  </cols>
  <sheetData>
    <row r="1" spans="1:17">
      <c r="A1" s="557" t="s">
        <v>210</v>
      </c>
      <c r="B1" s="558"/>
      <c r="C1" s="558"/>
      <c r="D1" s="558"/>
      <c r="E1" s="558"/>
      <c r="F1" s="558"/>
      <c r="G1" s="558"/>
      <c r="H1" s="558"/>
      <c r="I1" s="558"/>
      <c r="J1" s="558"/>
      <c r="K1" s="902"/>
      <c r="L1" s="558"/>
      <c r="M1" s="558"/>
      <c r="N1" s="558"/>
      <c r="O1" s="558"/>
      <c r="P1" s="902"/>
      <c r="Q1" s="558"/>
    </row>
    <row r="2" spans="1:17">
      <c r="A2" s="559" t="s">
        <v>211</v>
      </c>
      <c r="B2" s="558"/>
      <c r="C2" s="558"/>
      <c r="D2" s="558"/>
      <c r="E2" s="558"/>
      <c r="F2" s="558"/>
      <c r="G2" s="558"/>
      <c r="H2" s="558"/>
      <c r="I2" s="558"/>
      <c r="J2" s="558"/>
      <c r="K2" s="902"/>
      <c r="L2" s="558"/>
      <c r="M2" s="558"/>
      <c r="N2" s="558"/>
      <c r="O2" s="558"/>
      <c r="P2" s="1004" t="str">
        <f>NDPL!Q1</f>
        <v>MARCH-2024</v>
      </c>
      <c r="Q2" s="1004"/>
    </row>
    <row r="3" spans="1:17">
      <c r="A3" s="559" t="s">
        <v>398</v>
      </c>
      <c r="B3" s="558"/>
      <c r="C3" s="558"/>
      <c r="D3" s="558"/>
      <c r="E3" s="558"/>
      <c r="F3" s="558"/>
      <c r="G3" s="558"/>
      <c r="H3" s="558"/>
      <c r="I3" s="558"/>
      <c r="J3" s="558"/>
      <c r="K3" s="902"/>
      <c r="L3" s="558"/>
      <c r="M3" s="558"/>
      <c r="N3" s="558"/>
      <c r="O3" s="558"/>
      <c r="P3" s="902"/>
      <c r="Q3" s="558"/>
    </row>
    <row r="4" spans="1:17" ht="13.5" thickBot="1">
      <c r="A4" s="558"/>
      <c r="B4" s="558"/>
      <c r="C4" s="558"/>
      <c r="D4" s="558"/>
      <c r="E4" s="558"/>
      <c r="F4" s="558"/>
      <c r="G4" s="560"/>
      <c r="H4" s="560"/>
      <c r="I4" s="561" t="s">
        <v>347</v>
      </c>
      <c r="J4" s="560"/>
      <c r="K4" s="903"/>
      <c r="L4" s="560"/>
      <c r="M4" s="560"/>
      <c r="N4" s="561" t="s">
        <v>348</v>
      </c>
      <c r="O4" s="560"/>
      <c r="P4" s="903"/>
      <c r="Q4" s="558"/>
    </row>
    <row r="5" spans="1:17" s="603" customFormat="1" ht="46.5" thickTop="1" thickBot="1">
      <c r="A5" s="599" t="s">
        <v>8</v>
      </c>
      <c r="B5" s="601" t="s">
        <v>9</v>
      </c>
      <c r="C5" s="600" t="s">
        <v>1</v>
      </c>
      <c r="D5" s="600" t="s">
        <v>2</v>
      </c>
      <c r="E5" s="600" t="s">
        <v>3</v>
      </c>
      <c r="F5" s="600" t="s">
        <v>10</v>
      </c>
      <c r="G5" s="599" t="str">
        <f>NDPL!G5</f>
        <v>FINAL READING 31/03/2024</v>
      </c>
      <c r="H5" s="600" t="str">
        <f>NDPL!H5</f>
        <v>INTIAL READING 01/03/2024</v>
      </c>
      <c r="I5" s="600" t="s">
        <v>4</v>
      </c>
      <c r="J5" s="600" t="s">
        <v>5</v>
      </c>
      <c r="K5" s="904" t="s">
        <v>6</v>
      </c>
      <c r="L5" s="599" t="str">
        <f>NDPL!G5</f>
        <v>FINAL READING 31/03/2024</v>
      </c>
      <c r="M5" s="600" t="str">
        <f>NDPL!H5</f>
        <v>INTIAL READING 01/03/2024</v>
      </c>
      <c r="N5" s="600" t="s">
        <v>4</v>
      </c>
      <c r="O5" s="600" t="s">
        <v>5</v>
      </c>
      <c r="P5" s="904" t="s">
        <v>6</v>
      </c>
      <c r="Q5" s="602" t="s">
        <v>266</v>
      </c>
    </row>
    <row r="6" spans="1:17" ht="14.25" thickTop="1" thickBot="1">
      <c r="A6" s="558"/>
      <c r="B6" s="558"/>
      <c r="C6" s="558"/>
      <c r="D6" s="558"/>
      <c r="E6" s="558"/>
      <c r="F6" s="558"/>
      <c r="G6" s="558"/>
      <c r="H6" s="558"/>
      <c r="I6" s="558"/>
      <c r="J6" s="558"/>
      <c r="K6" s="902"/>
      <c r="L6" s="558"/>
      <c r="M6" s="558"/>
      <c r="N6" s="558"/>
      <c r="O6" s="558"/>
      <c r="P6" s="902"/>
      <c r="Q6" s="558"/>
    </row>
    <row r="7" spans="1:17" ht="13.5" thickTop="1">
      <c r="A7" s="562" t="s">
        <v>397</v>
      </c>
      <c r="B7" s="563"/>
      <c r="C7" s="564"/>
      <c r="D7" s="564"/>
      <c r="E7" s="564"/>
      <c r="F7" s="789"/>
      <c r="G7" s="565"/>
      <c r="H7" s="566"/>
      <c r="I7" s="566"/>
      <c r="J7" s="566"/>
      <c r="K7" s="905"/>
      <c r="L7" s="567"/>
      <c r="M7" s="564"/>
      <c r="N7" s="566"/>
      <c r="O7" s="566"/>
      <c r="P7" s="908"/>
      <c r="Q7" s="568"/>
    </row>
    <row r="8" spans="1:17">
      <c r="A8" s="569" t="s">
        <v>193</v>
      </c>
      <c r="B8" s="560"/>
      <c r="C8" s="560"/>
      <c r="D8" s="560"/>
      <c r="E8" s="560"/>
      <c r="F8" s="790"/>
      <c r="G8" s="570"/>
      <c r="H8" s="571"/>
      <c r="I8" s="572"/>
      <c r="J8" s="572"/>
      <c r="K8" s="867"/>
      <c r="L8" s="573"/>
      <c r="M8" s="572"/>
      <c r="N8" s="572"/>
      <c r="O8" s="572"/>
      <c r="P8" s="874"/>
      <c r="Q8" s="397"/>
    </row>
    <row r="9" spans="1:17">
      <c r="A9" s="574" t="s">
        <v>399</v>
      </c>
      <c r="B9" s="560"/>
      <c r="C9" s="560"/>
      <c r="D9" s="560"/>
      <c r="E9" s="560"/>
      <c r="F9" s="790"/>
      <c r="G9" s="570"/>
      <c r="H9" s="571"/>
      <c r="I9" s="572"/>
      <c r="J9" s="572"/>
      <c r="K9" s="867"/>
      <c r="L9" s="573"/>
      <c r="M9" s="572"/>
      <c r="N9" s="572"/>
      <c r="O9" s="572"/>
      <c r="P9" s="874"/>
      <c r="Q9" s="397"/>
    </row>
    <row r="10" spans="1:17" s="372" customFormat="1">
      <c r="A10" s="575">
        <v>1</v>
      </c>
      <c r="B10" s="612" t="s">
        <v>420</v>
      </c>
      <c r="C10" s="773">
        <v>4864952</v>
      </c>
      <c r="D10" s="774" t="s">
        <v>12</v>
      </c>
      <c r="E10" s="598" t="s">
        <v>300</v>
      </c>
      <c r="F10" s="786">
        <v>625</v>
      </c>
      <c r="G10" s="575">
        <v>992002</v>
      </c>
      <c r="H10" s="50">
        <v>991990</v>
      </c>
      <c r="I10" s="50">
        <f>G10-H10</f>
        <v>12</v>
      </c>
      <c r="J10" s="50">
        <f>$F10*I10</f>
        <v>7500</v>
      </c>
      <c r="K10" s="906">
        <f>J10/1000000</f>
        <v>7.4999999999999997E-3</v>
      </c>
      <c r="L10" s="575">
        <v>1392</v>
      </c>
      <c r="M10" s="50">
        <v>1392</v>
      </c>
      <c r="N10" s="50">
        <f>L10-M10</f>
        <v>0</v>
      </c>
      <c r="O10" s="50">
        <f>$F10*N10</f>
        <v>0</v>
      </c>
      <c r="P10" s="906">
        <f>O10/1000000</f>
        <v>0</v>
      </c>
      <c r="Q10" s="397"/>
    </row>
    <row r="11" spans="1:17" s="372" customFormat="1">
      <c r="A11" s="575">
        <v>2</v>
      </c>
      <c r="B11" s="612" t="s">
        <v>421</v>
      </c>
      <c r="C11" s="773">
        <v>4865039</v>
      </c>
      <c r="D11" s="774" t="s">
        <v>12</v>
      </c>
      <c r="E11" s="598" t="s">
        <v>300</v>
      </c>
      <c r="F11" s="786">
        <v>500</v>
      </c>
      <c r="G11" s="575">
        <v>999605</v>
      </c>
      <c r="H11" s="50">
        <v>999605</v>
      </c>
      <c r="I11" s="50">
        <f>G11-H11</f>
        <v>0</v>
      </c>
      <c r="J11" s="50">
        <f>$F11*I11</f>
        <v>0</v>
      </c>
      <c r="K11" s="906">
        <f>J11/1000000</f>
        <v>0</v>
      </c>
      <c r="L11" s="575">
        <v>872</v>
      </c>
      <c r="M11" s="50">
        <v>822</v>
      </c>
      <c r="N11" s="50">
        <f>L11-M11</f>
        <v>50</v>
      </c>
      <c r="O11" s="50">
        <f>$F11*N11</f>
        <v>25000</v>
      </c>
      <c r="P11" s="906">
        <f>O11/1000000</f>
        <v>2.5000000000000001E-2</v>
      </c>
      <c r="Q11" s="397"/>
    </row>
    <row r="12" spans="1:17">
      <c r="A12" s="569" t="s">
        <v>110</v>
      </c>
      <c r="B12" s="569"/>
      <c r="C12" s="773"/>
      <c r="D12" s="774"/>
      <c r="E12" s="598"/>
      <c r="F12" s="786"/>
      <c r="G12" s="575"/>
      <c r="H12" s="50"/>
      <c r="I12" s="50"/>
      <c r="J12" s="50"/>
      <c r="K12" s="906"/>
      <c r="L12" s="575"/>
      <c r="M12" s="50"/>
      <c r="N12" s="50"/>
      <c r="O12" s="50"/>
      <c r="P12" s="906"/>
      <c r="Q12" s="397"/>
    </row>
    <row r="13" spans="1:17" s="372" customFormat="1">
      <c r="A13" s="575">
        <v>1</v>
      </c>
      <c r="B13" s="612" t="s">
        <v>420</v>
      </c>
      <c r="C13" s="773">
        <v>4864994</v>
      </c>
      <c r="D13" s="774" t="s">
        <v>12</v>
      </c>
      <c r="E13" s="598" t="s">
        <v>300</v>
      </c>
      <c r="F13" s="786">
        <v>800</v>
      </c>
      <c r="G13" s="575">
        <v>2692</v>
      </c>
      <c r="H13" s="50">
        <v>2486</v>
      </c>
      <c r="I13" s="50">
        <f>G13-H13</f>
        <v>206</v>
      </c>
      <c r="J13" s="50">
        <f>$F13*I13</f>
        <v>164800</v>
      </c>
      <c r="K13" s="906">
        <f>J13/1000000</f>
        <v>0.1648</v>
      </c>
      <c r="L13" s="575">
        <v>1609</v>
      </c>
      <c r="M13" s="50">
        <v>1609</v>
      </c>
      <c r="N13" s="50">
        <f>L13-M13</f>
        <v>0</v>
      </c>
      <c r="O13" s="50">
        <f>$F13*N13</f>
        <v>0</v>
      </c>
      <c r="P13" s="906">
        <f>O13/1000000</f>
        <v>0</v>
      </c>
      <c r="Q13" s="661"/>
    </row>
    <row r="14" spans="1:17" s="372" customFormat="1">
      <c r="A14" s="569" t="s">
        <v>433</v>
      </c>
      <c r="B14" s="569"/>
      <c r="C14" s="773"/>
      <c r="D14" s="774"/>
      <c r="E14" s="598"/>
      <c r="F14" s="786"/>
      <c r="G14" s="575"/>
      <c r="H14" s="50"/>
      <c r="I14" s="50"/>
      <c r="J14" s="50"/>
      <c r="K14" s="906"/>
      <c r="L14" s="575"/>
      <c r="M14" s="50"/>
      <c r="N14" s="50"/>
      <c r="O14" s="50"/>
      <c r="P14" s="906"/>
      <c r="Q14" s="397"/>
    </row>
    <row r="15" spans="1:17" s="372" customFormat="1">
      <c r="A15" s="575">
        <v>1</v>
      </c>
      <c r="B15" s="612" t="s">
        <v>427</v>
      </c>
      <c r="C15" s="986" t="s">
        <v>506</v>
      </c>
      <c r="D15" s="774" t="s">
        <v>432</v>
      </c>
      <c r="E15" s="598" t="s">
        <v>300</v>
      </c>
      <c r="F15" s="786">
        <v>1</v>
      </c>
      <c r="G15" s="575">
        <v>93400</v>
      </c>
      <c r="H15" s="50">
        <v>89530</v>
      </c>
      <c r="I15" s="50">
        <f t="shared" ref="I15:I22" si="0">G15-H15</f>
        <v>3870</v>
      </c>
      <c r="J15" s="50">
        <f t="shared" ref="J15:J22" si="1">$F15*I15</f>
        <v>3870</v>
      </c>
      <c r="K15" s="906">
        <f t="shared" ref="K15:K22" si="2">J15/1000000</f>
        <v>3.8700000000000002E-3</v>
      </c>
      <c r="L15" s="575">
        <v>459750.02</v>
      </c>
      <c r="M15" s="50">
        <v>455630.02</v>
      </c>
      <c r="N15" s="50">
        <f t="shared" ref="N15:N22" si="3">L15-M15</f>
        <v>4120</v>
      </c>
      <c r="O15" s="50">
        <f t="shared" ref="O15:O22" si="4">$F15*N15</f>
        <v>4120</v>
      </c>
      <c r="P15" s="906">
        <f t="shared" ref="P15:P22" si="5">O15/1000000</f>
        <v>4.1200000000000004E-3</v>
      </c>
      <c r="Q15" s="743"/>
    </row>
    <row r="16" spans="1:17" s="372" customFormat="1">
      <c r="A16" s="575">
        <v>2</v>
      </c>
      <c r="B16" s="612" t="s">
        <v>428</v>
      </c>
      <c r="C16" s="986" t="s">
        <v>507</v>
      </c>
      <c r="D16" s="774" t="s">
        <v>432</v>
      </c>
      <c r="E16" s="598" t="s">
        <v>300</v>
      </c>
      <c r="F16" s="786">
        <v>1</v>
      </c>
      <c r="G16" s="575">
        <v>60020</v>
      </c>
      <c r="H16" s="50">
        <v>59330</v>
      </c>
      <c r="I16" s="50">
        <f t="shared" si="0"/>
        <v>690</v>
      </c>
      <c r="J16" s="50">
        <f t="shared" si="1"/>
        <v>690</v>
      </c>
      <c r="K16" s="906">
        <f t="shared" si="2"/>
        <v>6.8999999999999997E-4</v>
      </c>
      <c r="L16" s="575">
        <v>716350.02</v>
      </c>
      <c r="M16" s="50">
        <v>685440</v>
      </c>
      <c r="N16" s="50">
        <f t="shared" si="3"/>
        <v>30910.020000000019</v>
      </c>
      <c r="O16" s="50">
        <f t="shared" si="4"/>
        <v>30910.020000000019</v>
      </c>
      <c r="P16" s="906">
        <f t="shared" si="5"/>
        <v>3.0910020000000017E-2</v>
      </c>
      <c r="Q16" s="743"/>
    </row>
    <row r="17" spans="1:18" s="372" customFormat="1">
      <c r="A17" s="575">
        <v>3</v>
      </c>
      <c r="B17" s="612" t="s">
        <v>429</v>
      </c>
      <c r="C17" s="986" t="s">
        <v>508</v>
      </c>
      <c r="D17" s="774" t="s">
        <v>432</v>
      </c>
      <c r="E17" s="598" t="s">
        <v>300</v>
      </c>
      <c r="F17" s="786">
        <v>1</v>
      </c>
      <c r="G17" s="575">
        <v>356200</v>
      </c>
      <c r="H17" s="50">
        <v>354000</v>
      </c>
      <c r="I17" s="50">
        <f t="shared" si="0"/>
        <v>2200</v>
      </c>
      <c r="J17" s="50">
        <f t="shared" si="1"/>
        <v>2200</v>
      </c>
      <c r="K17" s="906">
        <f t="shared" si="2"/>
        <v>2.2000000000000001E-3</v>
      </c>
      <c r="L17" s="575">
        <v>2407399.94</v>
      </c>
      <c r="M17" s="50">
        <v>2353999.87</v>
      </c>
      <c r="N17" s="50">
        <f t="shared" si="3"/>
        <v>53400.069999999832</v>
      </c>
      <c r="O17" s="50">
        <f t="shared" si="4"/>
        <v>53400.069999999832</v>
      </c>
      <c r="P17" s="906">
        <f t="shared" si="5"/>
        <v>5.3400069999999834E-2</v>
      </c>
      <c r="Q17" s="743"/>
    </row>
    <row r="18" spans="1:18" s="372" customFormat="1">
      <c r="A18" s="575">
        <v>4</v>
      </c>
      <c r="B18" s="612" t="s">
        <v>479</v>
      </c>
      <c r="C18" s="986" t="s">
        <v>480</v>
      </c>
      <c r="D18" s="774" t="s">
        <v>432</v>
      </c>
      <c r="E18" s="598" t="s">
        <v>300</v>
      </c>
      <c r="F18" s="786">
        <v>1200</v>
      </c>
      <c r="G18" s="575">
        <v>36.159999999999997</v>
      </c>
      <c r="H18" s="50">
        <v>25.47</v>
      </c>
      <c r="I18" s="50">
        <f t="shared" si="0"/>
        <v>10.689999999999998</v>
      </c>
      <c r="J18" s="50">
        <f t="shared" si="1"/>
        <v>12827.999999999996</v>
      </c>
      <c r="K18" s="906">
        <f t="shared" si="2"/>
        <v>1.2827999999999996E-2</v>
      </c>
      <c r="L18" s="575">
        <v>66.650000000000006</v>
      </c>
      <c r="M18" s="50">
        <v>63.83</v>
      </c>
      <c r="N18" s="50">
        <f t="shared" si="3"/>
        <v>2.8200000000000074</v>
      </c>
      <c r="O18" s="50">
        <f t="shared" si="4"/>
        <v>3384.0000000000091</v>
      </c>
      <c r="P18" s="906">
        <f t="shared" si="5"/>
        <v>3.384000000000009E-3</v>
      </c>
      <c r="Q18" s="743"/>
    </row>
    <row r="19" spans="1:18" s="372" customFormat="1">
      <c r="A19" s="575">
        <v>5</v>
      </c>
      <c r="B19" s="612" t="s">
        <v>481</v>
      </c>
      <c r="C19" s="986" t="s">
        <v>482</v>
      </c>
      <c r="D19" s="774" t="s">
        <v>432</v>
      </c>
      <c r="E19" s="598" t="s">
        <v>300</v>
      </c>
      <c r="F19" s="786">
        <v>1200</v>
      </c>
      <c r="G19" s="575">
        <v>1.71</v>
      </c>
      <c r="H19" s="50">
        <v>1.71</v>
      </c>
      <c r="I19" s="50">
        <f t="shared" si="0"/>
        <v>0</v>
      </c>
      <c r="J19" s="50">
        <f t="shared" si="1"/>
        <v>0</v>
      </c>
      <c r="K19" s="906">
        <f t="shared" si="2"/>
        <v>0</v>
      </c>
      <c r="L19" s="575">
        <v>256.75</v>
      </c>
      <c r="M19" s="50">
        <v>235.06</v>
      </c>
      <c r="N19" s="50">
        <f t="shared" si="3"/>
        <v>21.689999999999998</v>
      </c>
      <c r="O19" s="50">
        <f t="shared" si="4"/>
        <v>26027.999999999996</v>
      </c>
      <c r="P19" s="906">
        <f t="shared" si="5"/>
        <v>2.6027999999999996E-2</v>
      </c>
      <c r="Q19" s="743"/>
    </row>
    <row r="20" spans="1:18" s="372" customFormat="1">
      <c r="A20" s="575">
        <v>6</v>
      </c>
      <c r="B20" s="612" t="s">
        <v>483</v>
      </c>
      <c r="C20" s="986" t="s">
        <v>484</v>
      </c>
      <c r="D20" s="774" t="s">
        <v>432</v>
      </c>
      <c r="E20" s="598" t="s">
        <v>300</v>
      </c>
      <c r="F20" s="786">
        <v>1200</v>
      </c>
      <c r="G20" s="575">
        <v>4.1399999999999997</v>
      </c>
      <c r="H20" s="50">
        <v>4.05</v>
      </c>
      <c r="I20" s="50">
        <f t="shared" si="0"/>
        <v>8.9999999999999858E-2</v>
      </c>
      <c r="J20" s="50">
        <f t="shared" si="1"/>
        <v>107.99999999999983</v>
      </c>
      <c r="K20" s="906">
        <f t="shared" si="2"/>
        <v>1.0799999999999983E-4</v>
      </c>
      <c r="L20" s="575">
        <v>55.47</v>
      </c>
      <c r="M20" s="50">
        <v>54.35</v>
      </c>
      <c r="N20" s="50">
        <f t="shared" si="3"/>
        <v>1.1199999999999974</v>
      </c>
      <c r="O20" s="50">
        <f t="shared" si="4"/>
        <v>1343.9999999999968</v>
      </c>
      <c r="P20" s="906">
        <f t="shared" si="5"/>
        <v>1.3439999999999969E-3</v>
      </c>
      <c r="Q20" s="743"/>
    </row>
    <row r="21" spans="1:18" s="372" customFormat="1">
      <c r="A21" s="575">
        <v>7</v>
      </c>
      <c r="B21" s="612" t="s">
        <v>485</v>
      </c>
      <c r="C21" s="986" t="s">
        <v>486</v>
      </c>
      <c r="D21" s="774" t="s">
        <v>432</v>
      </c>
      <c r="E21" s="598" t="s">
        <v>300</v>
      </c>
      <c r="F21" s="786">
        <v>1200</v>
      </c>
      <c r="G21" s="575">
        <v>6.45</v>
      </c>
      <c r="H21" s="50">
        <v>5.28</v>
      </c>
      <c r="I21" s="50">
        <f t="shared" si="0"/>
        <v>1.17</v>
      </c>
      <c r="J21" s="50">
        <f t="shared" si="1"/>
        <v>1404</v>
      </c>
      <c r="K21" s="906">
        <f t="shared" si="2"/>
        <v>1.4040000000000001E-3</v>
      </c>
      <c r="L21" s="575">
        <v>56.35</v>
      </c>
      <c r="M21" s="50">
        <v>54.47</v>
      </c>
      <c r="N21" s="50">
        <f t="shared" si="3"/>
        <v>1.8800000000000026</v>
      </c>
      <c r="O21" s="50">
        <f t="shared" si="4"/>
        <v>2256.0000000000032</v>
      </c>
      <c r="P21" s="906">
        <f t="shared" si="5"/>
        <v>2.2560000000000032E-3</v>
      </c>
      <c r="Q21" s="743"/>
    </row>
    <row r="22" spans="1:18" s="632" customFormat="1">
      <c r="A22" s="575">
        <v>8</v>
      </c>
      <c r="B22" s="612" t="s">
        <v>487</v>
      </c>
      <c r="C22" s="986">
        <v>29000015</v>
      </c>
      <c r="D22" s="774" t="s">
        <v>432</v>
      </c>
      <c r="E22" s="598" t="s">
        <v>300</v>
      </c>
      <c r="F22" s="786">
        <v>3000</v>
      </c>
      <c r="G22" s="575">
        <v>0.11</v>
      </c>
      <c r="H22" s="50">
        <v>0.11</v>
      </c>
      <c r="I22" s="50">
        <f t="shared" si="0"/>
        <v>0</v>
      </c>
      <c r="J22" s="50">
        <f t="shared" si="1"/>
        <v>0</v>
      </c>
      <c r="K22" s="906">
        <f t="shared" si="2"/>
        <v>0</v>
      </c>
      <c r="L22" s="575">
        <v>22.95</v>
      </c>
      <c r="M22" s="50">
        <v>22.51</v>
      </c>
      <c r="N22" s="50">
        <f t="shared" si="3"/>
        <v>0.43999999999999773</v>
      </c>
      <c r="O22" s="50">
        <f t="shared" si="4"/>
        <v>1319.9999999999932</v>
      </c>
      <c r="P22" s="906">
        <f t="shared" si="5"/>
        <v>1.3199999999999933E-3</v>
      </c>
      <c r="Q22" s="743" t="s">
        <v>523</v>
      </c>
    </row>
    <row r="23" spans="1:18" s="632" customFormat="1">
      <c r="A23" s="1002" t="s">
        <v>489</v>
      </c>
      <c r="B23" s="1005"/>
      <c r="C23" s="1005"/>
      <c r="D23" s="774"/>
      <c r="E23" s="598"/>
      <c r="F23" s="786"/>
      <c r="G23" s="575"/>
      <c r="H23" s="50"/>
      <c r="I23" s="50"/>
      <c r="J23" s="50"/>
      <c r="K23" s="906"/>
      <c r="L23" s="575"/>
      <c r="M23" s="50"/>
      <c r="N23" s="50"/>
      <c r="O23" s="50"/>
      <c r="P23" s="906"/>
      <c r="Q23" s="743"/>
    </row>
    <row r="24" spans="1:18" s="788" customFormat="1" ht="22.5">
      <c r="A24" s="573">
        <v>9</v>
      </c>
      <c r="B24" s="987" t="s">
        <v>490</v>
      </c>
      <c r="C24" s="988" t="s">
        <v>491</v>
      </c>
      <c r="D24" s="71" t="s">
        <v>432</v>
      </c>
      <c r="E24" s="598" t="s">
        <v>300</v>
      </c>
      <c r="F24" s="989">
        <v>600</v>
      </c>
      <c r="G24" s="573">
        <v>0.18</v>
      </c>
      <c r="H24" s="572">
        <v>0.12</v>
      </c>
      <c r="I24" s="572">
        <f>G24-H24</f>
        <v>0.06</v>
      </c>
      <c r="J24" s="572">
        <f>$F24*I24</f>
        <v>36</v>
      </c>
      <c r="K24" s="867">
        <f>J24/1000000</f>
        <v>3.6000000000000001E-5</v>
      </c>
      <c r="L24" s="573">
        <v>50.39</v>
      </c>
      <c r="M24" s="572">
        <v>49.3</v>
      </c>
      <c r="N24" s="572">
        <f>L24-M24</f>
        <v>1.0900000000000034</v>
      </c>
      <c r="O24" s="572">
        <f>$F24*N24</f>
        <v>654.00000000000205</v>
      </c>
      <c r="P24" s="867">
        <f>O24/1000000</f>
        <v>6.5400000000000202E-4</v>
      </c>
      <c r="Q24" s="787"/>
    </row>
    <row r="25" spans="1:18" s="788" customFormat="1" ht="24">
      <c r="A25" s="573">
        <v>10</v>
      </c>
      <c r="B25" s="990" t="s">
        <v>493</v>
      </c>
      <c r="C25" s="988" t="s">
        <v>488</v>
      </c>
      <c r="D25" s="71" t="s">
        <v>432</v>
      </c>
      <c r="E25" s="598" t="s">
        <v>300</v>
      </c>
      <c r="F25" s="989">
        <v>3000</v>
      </c>
      <c r="G25" s="573">
        <v>0.69</v>
      </c>
      <c r="H25" s="572">
        <v>0.63</v>
      </c>
      <c r="I25" s="572">
        <f>G25-H25</f>
        <v>5.9999999999999942E-2</v>
      </c>
      <c r="J25" s="572">
        <f>$F25*I25</f>
        <v>179.99999999999983</v>
      </c>
      <c r="K25" s="867">
        <f>J25/1000000</f>
        <v>1.7999999999999982E-4</v>
      </c>
      <c r="L25" s="573">
        <v>39.229999999999997</v>
      </c>
      <c r="M25" s="572">
        <v>38.06</v>
      </c>
      <c r="N25" s="572">
        <f>L25-M25</f>
        <v>1.1699999999999946</v>
      </c>
      <c r="O25" s="572">
        <f>$F25*N25</f>
        <v>3509.9999999999836</v>
      </c>
      <c r="P25" s="867">
        <f>O25/1000000</f>
        <v>3.5099999999999836E-3</v>
      </c>
      <c r="Q25" s="787"/>
    </row>
    <row r="26" spans="1:18" s="372" customFormat="1" ht="15">
      <c r="A26" s="575"/>
      <c r="B26" s="612"/>
      <c r="C26" s="773"/>
      <c r="D26" s="774"/>
      <c r="E26" s="598"/>
      <c r="F26" s="786"/>
      <c r="G26" s="284"/>
      <c r="H26" s="285"/>
      <c r="I26" s="572"/>
      <c r="J26" s="572"/>
      <c r="K26" s="867"/>
      <c r="L26" s="284"/>
      <c r="M26" s="285"/>
      <c r="N26" s="572"/>
      <c r="O26" s="572"/>
      <c r="P26" s="874"/>
      <c r="Q26" s="397"/>
    </row>
    <row r="27" spans="1:18" s="17" customFormat="1" ht="13.5" thickBot="1">
      <c r="A27" s="576"/>
      <c r="B27" s="577" t="s">
        <v>204</v>
      </c>
      <c r="C27" s="578"/>
      <c r="D27" s="579"/>
      <c r="E27" s="578"/>
      <c r="F27" s="791"/>
      <c r="G27" s="580"/>
      <c r="H27" s="581"/>
      <c r="I27" s="581"/>
      <c r="J27" s="581"/>
      <c r="K27" s="907">
        <f>SUM(K10:K26)</f>
        <v>0.19361600000000004</v>
      </c>
      <c r="L27" s="580"/>
      <c r="M27" s="581"/>
      <c r="N27" s="581"/>
      <c r="O27" s="581"/>
      <c r="P27" s="907">
        <f>SUM(P10:P26)</f>
        <v>0.15192608999999985</v>
      </c>
      <c r="Q27" s="582"/>
      <c r="R27"/>
    </row>
    <row r="29" spans="1:18">
      <c r="A29" s="95" t="s">
        <v>284</v>
      </c>
      <c r="B29" s="2"/>
      <c r="C29" s="2"/>
      <c r="D29" s="2"/>
      <c r="E29" s="2"/>
      <c r="F29" s="95"/>
      <c r="G29" s="95"/>
      <c r="H29" s="95"/>
      <c r="I29" s="95"/>
      <c r="J29" s="95"/>
      <c r="K29" s="110">
        <f>'STEPPED UP GENCO'!K76</f>
        <v>1.1165000000000001E-2</v>
      </c>
      <c r="P29" s="110">
        <f>'STEPPED UP GENCO'!P76</f>
        <v>0</v>
      </c>
    </row>
    <row r="30" spans="1:18">
      <c r="A30" s="95"/>
      <c r="B30" s="2"/>
      <c r="C30" s="2"/>
      <c r="D30" s="2"/>
      <c r="E30" s="2"/>
      <c r="F30" s="95"/>
      <c r="G30" s="95"/>
      <c r="H30" s="95"/>
      <c r="I30" s="95"/>
      <c r="J30" s="95"/>
    </row>
    <row r="31" spans="1:18">
      <c r="A31" s="95" t="s">
        <v>426</v>
      </c>
      <c r="B31" s="2"/>
      <c r="C31" s="2"/>
      <c r="D31" s="2"/>
      <c r="E31" s="2"/>
      <c r="F31" s="95"/>
      <c r="G31" s="95"/>
      <c r="H31" s="95"/>
      <c r="I31" s="95"/>
      <c r="J31" s="95"/>
      <c r="K31" s="110">
        <f>SUM(K27:K29)</f>
        <v>0.20478100000000005</v>
      </c>
      <c r="P31" s="110">
        <f>SUM(P27:P29)</f>
        <v>0.15192608999999985</v>
      </c>
    </row>
  </sheetData>
  <mergeCells count="2">
    <mergeCell ref="P2:Q2"/>
    <mergeCell ref="A23:C23"/>
  </mergeCells>
  <phoneticPr fontId="82" type="noConversion"/>
  <pageMargins left="0.74803149606299213" right="0.74803149606299213" top="0.98425196850393704" bottom="0.98425196850393704" header="0.51181102362204722" footer="0.51181102362204722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5"/>
  <sheetViews>
    <sheetView view="pageBreakPreview" zoomScale="67" zoomScaleNormal="85" zoomScaleSheetLayoutView="67" workbookViewId="0">
      <selection activeCell="Q9" sqref="Q9"/>
    </sheetView>
  </sheetViews>
  <sheetFormatPr defaultRowHeight="12.75"/>
  <cols>
    <col min="1" max="1" width="5.140625" style="372" customWidth="1"/>
    <col min="2" max="2" width="36.85546875" style="372" customWidth="1"/>
    <col min="3" max="3" width="14.85546875" style="372" bestFit="1" customWidth="1"/>
    <col min="4" max="4" width="9.85546875" style="372" customWidth="1"/>
    <col min="5" max="5" width="16.85546875" style="372" customWidth="1"/>
    <col min="6" max="6" width="11.42578125" style="372" customWidth="1"/>
    <col min="7" max="7" width="13.42578125" style="372" customWidth="1"/>
    <col min="8" max="8" width="13.85546875" style="372" customWidth="1"/>
    <col min="9" max="9" width="11" style="372" customWidth="1"/>
    <col min="10" max="10" width="11.28515625" style="372" customWidth="1"/>
    <col min="11" max="11" width="15.28515625" style="540" customWidth="1"/>
    <col min="12" max="12" width="14" style="372" customWidth="1"/>
    <col min="13" max="13" width="13" style="372" customWidth="1"/>
    <col min="14" max="14" width="11.140625" style="372" customWidth="1"/>
    <col min="15" max="15" width="13" style="372" customWidth="1"/>
    <col min="16" max="16" width="22" style="540" customWidth="1"/>
    <col min="17" max="17" width="21.140625" style="372" customWidth="1"/>
    <col min="18" max="16384" width="9.140625" style="372"/>
  </cols>
  <sheetData>
    <row r="1" spans="1:17" ht="26.25">
      <c r="A1" s="1" t="s">
        <v>210</v>
      </c>
    </row>
    <row r="2" spans="1:17" ht="16.5" customHeight="1">
      <c r="A2" s="255" t="s">
        <v>211</v>
      </c>
      <c r="P2" s="911" t="str">
        <f>NDPL!Q1</f>
        <v>MARCH-2024</v>
      </c>
      <c r="Q2" s="537"/>
    </row>
    <row r="3" spans="1:17" ht="23.25">
      <c r="A3" s="155" t="s">
        <v>255</v>
      </c>
      <c r="H3" s="431"/>
    </row>
    <row r="4" spans="1:17" ht="24" thickBot="1">
      <c r="A4" s="3"/>
      <c r="G4" s="399"/>
      <c r="H4" s="399"/>
      <c r="I4" s="41" t="s">
        <v>347</v>
      </c>
      <c r="J4" s="399"/>
      <c r="K4" s="823"/>
      <c r="L4" s="399"/>
      <c r="M4" s="399"/>
      <c r="N4" s="41" t="s">
        <v>348</v>
      </c>
      <c r="O4" s="399"/>
      <c r="P4" s="823"/>
    </row>
    <row r="5" spans="1:17" ht="43.5" customHeight="1" thickTop="1" thickBot="1">
      <c r="A5" s="432" t="s">
        <v>8</v>
      </c>
      <c r="B5" s="416" t="s">
        <v>9</v>
      </c>
      <c r="C5" s="417" t="s">
        <v>1</v>
      </c>
      <c r="D5" s="417" t="s">
        <v>2</v>
      </c>
      <c r="E5" s="417" t="s">
        <v>3</v>
      </c>
      <c r="F5" s="417" t="s">
        <v>10</v>
      </c>
      <c r="G5" s="415" t="str">
        <f>NDPL!G5</f>
        <v>FINAL READING 31/03/2024</v>
      </c>
      <c r="H5" s="417" t="str">
        <f>NDPL!H5</f>
        <v>INTIAL READING 01/03/2024</v>
      </c>
      <c r="I5" s="417" t="s">
        <v>4</v>
      </c>
      <c r="J5" s="417" t="s">
        <v>5</v>
      </c>
      <c r="K5" s="812" t="s">
        <v>6</v>
      </c>
      <c r="L5" s="415" t="str">
        <f>NDPL!G5</f>
        <v>FINAL READING 31/03/2024</v>
      </c>
      <c r="M5" s="417" t="str">
        <f>NDPL!H5</f>
        <v>INTIAL READING 01/03/2024</v>
      </c>
      <c r="N5" s="417" t="s">
        <v>4</v>
      </c>
      <c r="O5" s="417" t="s">
        <v>5</v>
      </c>
      <c r="P5" s="812" t="s">
        <v>6</v>
      </c>
      <c r="Q5" s="433" t="s">
        <v>266</v>
      </c>
    </row>
    <row r="6" spans="1:17" ht="14.25" thickTop="1" thickBot="1"/>
    <row r="7" spans="1:17" ht="20.100000000000001" customHeight="1" thickTop="1">
      <c r="A7" s="243"/>
      <c r="B7" s="244" t="s">
        <v>225</v>
      </c>
      <c r="C7" s="245"/>
      <c r="D7" s="245"/>
      <c r="E7" s="245"/>
      <c r="F7" s="246"/>
      <c r="G7" s="85"/>
      <c r="H7" s="81"/>
      <c r="I7" s="81"/>
      <c r="J7" s="81"/>
      <c r="K7" s="909"/>
      <c r="L7" s="86"/>
      <c r="M7" s="381"/>
      <c r="N7" s="381"/>
      <c r="O7" s="381"/>
      <c r="P7" s="837"/>
      <c r="Q7" s="437"/>
    </row>
    <row r="8" spans="1:17" ht="19.5" customHeight="1">
      <c r="A8" s="225"/>
      <c r="B8" s="247" t="s">
        <v>226</v>
      </c>
      <c r="C8" s="248"/>
      <c r="D8" s="248"/>
      <c r="E8" s="248"/>
      <c r="F8" s="249"/>
      <c r="G8" s="34"/>
      <c r="H8" s="39"/>
      <c r="I8" s="39"/>
      <c r="J8" s="39"/>
      <c r="K8" s="910"/>
      <c r="L8" s="87"/>
      <c r="M8" s="399"/>
      <c r="N8" s="399"/>
      <c r="O8" s="399"/>
      <c r="P8" s="912"/>
      <c r="Q8" s="376"/>
    </row>
    <row r="9" spans="1:17" ht="20.100000000000001" customHeight="1">
      <c r="A9" s="225">
        <v>1</v>
      </c>
      <c r="B9" s="250" t="s">
        <v>227</v>
      </c>
      <c r="C9" s="248">
        <v>4865155</v>
      </c>
      <c r="D9" s="234" t="s">
        <v>12</v>
      </c>
      <c r="E9" s="84" t="s">
        <v>300</v>
      </c>
      <c r="F9" s="249">
        <v>937.5</v>
      </c>
      <c r="G9" s="284">
        <v>991892</v>
      </c>
      <c r="H9" s="285">
        <v>992050</v>
      </c>
      <c r="I9" s="269">
        <f>G9-H9</f>
        <v>-158</v>
      </c>
      <c r="J9" s="269">
        <f>$F9*I9</f>
        <v>-148125</v>
      </c>
      <c r="K9" s="821">
        <f>J9/1000000</f>
        <v>-0.14812500000000001</v>
      </c>
      <c r="L9" s="284">
        <v>999237</v>
      </c>
      <c r="M9" s="285">
        <v>999239</v>
      </c>
      <c r="N9" s="269">
        <f>L9-M9</f>
        <v>-2</v>
      </c>
      <c r="O9" s="269">
        <f>$F9*N9</f>
        <v>-1875</v>
      </c>
      <c r="P9" s="821">
        <f>O9/1000000</f>
        <v>-1.8749999999999999E-3</v>
      </c>
      <c r="Q9" s="397"/>
    </row>
    <row r="10" spans="1:17" ht="20.100000000000001" customHeight="1">
      <c r="A10" s="225">
        <v>2</v>
      </c>
      <c r="B10" s="250" t="s">
        <v>228</v>
      </c>
      <c r="C10" s="248">
        <v>4864794</v>
      </c>
      <c r="D10" s="234" t="s">
        <v>12</v>
      </c>
      <c r="E10" s="84" t="s">
        <v>300</v>
      </c>
      <c r="F10" s="249">
        <v>100</v>
      </c>
      <c r="G10" s="284">
        <v>11594</v>
      </c>
      <c r="H10" s="285">
        <v>11977</v>
      </c>
      <c r="I10" s="269">
        <f>G10-H10</f>
        <v>-383</v>
      </c>
      <c r="J10" s="269">
        <f>$F10*I10</f>
        <v>-38300</v>
      </c>
      <c r="K10" s="821">
        <f>J10/1000000</f>
        <v>-3.8300000000000001E-2</v>
      </c>
      <c r="L10" s="284">
        <v>985549</v>
      </c>
      <c r="M10" s="285">
        <v>985466</v>
      </c>
      <c r="N10" s="269">
        <f>L10-M10</f>
        <v>83</v>
      </c>
      <c r="O10" s="269">
        <f>$F10*N10</f>
        <v>8300</v>
      </c>
      <c r="P10" s="821">
        <f>O10/1000000</f>
        <v>8.3000000000000001E-3</v>
      </c>
      <c r="Q10" s="376"/>
    </row>
    <row r="11" spans="1:17" ht="20.100000000000001" customHeight="1">
      <c r="A11" s="225">
        <v>3</v>
      </c>
      <c r="B11" s="250" t="s">
        <v>229</v>
      </c>
      <c r="C11" s="248">
        <v>4865100</v>
      </c>
      <c r="D11" s="234" t="s">
        <v>12</v>
      </c>
      <c r="E11" s="84" t="s">
        <v>300</v>
      </c>
      <c r="F11" s="249">
        <v>833.33299999999997</v>
      </c>
      <c r="G11" s="284">
        <v>999468</v>
      </c>
      <c r="H11" s="285">
        <v>999680</v>
      </c>
      <c r="I11" s="269">
        <f>G11-H11</f>
        <v>-212</v>
      </c>
      <c r="J11" s="269">
        <f>$F11*I11</f>
        <v>-176666.59599999999</v>
      </c>
      <c r="K11" s="821">
        <f>J11/1000000</f>
        <v>-0.17666659599999998</v>
      </c>
      <c r="L11" s="284">
        <v>272</v>
      </c>
      <c r="M11" s="285">
        <v>282</v>
      </c>
      <c r="N11" s="269">
        <f>L11-M11</f>
        <v>-10</v>
      </c>
      <c r="O11" s="269">
        <f>$F11*N11</f>
        <v>-8333.33</v>
      </c>
      <c r="P11" s="821">
        <f>O11/1000000</f>
        <v>-8.3333299999999999E-3</v>
      </c>
      <c r="Q11" s="376"/>
    </row>
    <row r="12" spans="1:17" ht="20.100000000000001" customHeight="1">
      <c r="A12" s="225">
        <v>4</v>
      </c>
      <c r="B12" s="250" t="s">
        <v>230</v>
      </c>
      <c r="C12" s="248">
        <v>4864863</v>
      </c>
      <c r="D12" s="234" t="s">
        <v>12</v>
      </c>
      <c r="E12" s="84" t="s">
        <v>300</v>
      </c>
      <c r="F12" s="547">
        <v>937.5</v>
      </c>
      <c r="G12" s="284">
        <v>996730</v>
      </c>
      <c r="H12" s="285">
        <v>996752</v>
      </c>
      <c r="I12" s="269">
        <f>G12-H12</f>
        <v>-22</v>
      </c>
      <c r="J12" s="269">
        <f>$F12*I12</f>
        <v>-20625</v>
      </c>
      <c r="K12" s="821">
        <f>J12/1000000</f>
        <v>-2.0625000000000001E-2</v>
      </c>
      <c r="L12" s="284">
        <v>998646</v>
      </c>
      <c r="M12" s="285">
        <v>998681</v>
      </c>
      <c r="N12" s="269">
        <f>L12-M12</f>
        <v>-35</v>
      </c>
      <c r="O12" s="269">
        <f>$F12*N12</f>
        <v>-32812.5</v>
      </c>
      <c r="P12" s="821">
        <f>O12/1000000</f>
        <v>-3.2812500000000001E-2</v>
      </c>
      <c r="Q12" s="548"/>
    </row>
    <row r="13" spans="1:17" ht="20.100000000000001" customHeight="1">
      <c r="A13" s="225"/>
      <c r="B13" s="247" t="s">
        <v>231</v>
      </c>
      <c r="C13" s="248"/>
      <c r="D13" s="234"/>
      <c r="E13" s="75"/>
      <c r="F13" s="249"/>
      <c r="G13" s="284"/>
      <c r="H13" s="285"/>
      <c r="I13" s="269"/>
      <c r="J13" s="269"/>
      <c r="K13" s="821"/>
      <c r="L13" s="284"/>
      <c r="M13" s="285"/>
      <c r="N13" s="269"/>
      <c r="O13" s="269"/>
      <c r="P13" s="821"/>
      <c r="Q13" s="376"/>
    </row>
    <row r="14" spans="1:17" ht="20.100000000000001" customHeight="1">
      <c r="A14" s="225"/>
      <c r="B14" s="247"/>
      <c r="C14" s="248"/>
      <c r="D14" s="234"/>
      <c r="E14" s="75"/>
      <c r="F14" s="249"/>
      <c r="G14" s="284"/>
      <c r="H14" s="285"/>
      <c r="I14" s="269"/>
      <c r="J14" s="269"/>
      <c r="K14" s="821"/>
      <c r="L14" s="284"/>
      <c r="M14" s="285"/>
      <c r="N14" s="269"/>
      <c r="O14" s="269"/>
      <c r="P14" s="821"/>
      <c r="Q14" s="376"/>
    </row>
    <row r="15" spans="1:17" ht="20.100000000000001" customHeight="1">
      <c r="A15" s="225">
        <v>5</v>
      </c>
      <c r="B15" s="250" t="s">
        <v>232</v>
      </c>
      <c r="C15" s="248">
        <v>4864949</v>
      </c>
      <c r="D15" s="234" t="s">
        <v>12</v>
      </c>
      <c r="E15" s="84" t="s">
        <v>300</v>
      </c>
      <c r="F15" s="249">
        <v>-1000</v>
      </c>
      <c r="G15" s="284">
        <v>9</v>
      </c>
      <c r="H15" s="285">
        <v>0</v>
      </c>
      <c r="I15" s="269">
        <f>G15-H15</f>
        <v>9</v>
      </c>
      <c r="J15" s="269">
        <f>$F15*I15</f>
        <v>-9000</v>
      </c>
      <c r="K15" s="821">
        <f>J15/1000000</f>
        <v>-8.9999999999999993E-3</v>
      </c>
      <c r="L15" s="284">
        <v>0</v>
      </c>
      <c r="M15" s="285">
        <v>0</v>
      </c>
      <c r="N15" s="269">
        <f>L15-M15</f>
        <v>0</v>
      </c>
      <c r="O15" s="269">
        <f>$F15*N15</f>
        <v>0</v>
      </c>
      <c r="P15" s="821">
        <f>O15/1000000</f>
        <v>0</v>
      </c>
      <c r="Q15" s="384"/>
    </row>
    <row r="16" spans="1:17" ht="20.100000000000001" customHeight="1">
      <c r="A16" s="225"/>
      <c r="B16" s="250"/>
      <c r="C16" s="248"/>
      <c r="D16" s="234"/>
      <c r="E16" s="84"/>
      <c r="F16" s="249">
        <v>-1000</v>
      </c>
      <c r="G16" s="284"/>
      <c r="H16" s="285"/>
      <c r="I16" s="269"/>
      <c r="J16" s="269"/>
      <c r="K16" s="821"/>
      <c r="L16" s="284">
        <v>999995</v>
      </c>
      <c r="M16" s="285">
        <v>999999</v>
      </c>
      <c r="N16" s="269">
        <f>L16-M16</f>
        <v>-4</v>
      </c>
      <c r="O16" s="269">
        <f>$F16*N16</f>
        <v>4000</v>
      </c>
      <c r="P16" s="821">
        <f>O16/1000000</f>
        <v>4.0000000000000001E-3</v>
      </c>
      <c r="Q16" s="384"/>
    </row>
    <row r="17" spans="1:17" ht="19.5" customHeight="1">
      <c r="A17" s="225">
        <v>6</v>
      </c>
      <c r="B17" s="250" t="s">
        <v>233</v>
      </c>
      <c r="C17" s="248">
        <v>4902535</v>
      </c>
      <c r="D17" s="234" t="s">
        <v>12</v>
      </c>
      <c r="E17" s="84" t="s">
        <v>300</v>
      </c>
      <c r="F17" s="249">
        <v>-1875</v>
      </c>
      <c r="G17" s="284">
        <v>169</v>
      </c>
      <c r="H17" s="285">
        <v>136</v>
      </c>
      <c r="I17" s="269">
        <f>G17-H17</f>
        <v>33</v>
      </c>
      <c r="J17" s="269">
        <f>$F17*I17</f>
        <v>-61875</v>
      </c>
      <c r="K17" s="821">
        <f>J17/1000000</f>
        <v>-6.1874999999999999E-2</v>
      </c>
      <c r="L17" s="284">
        <v>4</v>
      </c>
      <c r="M17" s="285">
        <v>4</v>
      </c>
      <c r="N17" s="269">
        <f>L17-M17</f>
        <v>0</v>
      </c>
      <c r="O17" s="269">
        <f>$F17*N17</f>
        <v>0</v>
      </c>
      <c r="P17" s="821">
        <f>O17/1000000</f>
        <v>0</v>
      </c>
      <c r="Q17" s="597"/>
    </row>
    <row r="18" spans="1:17" ht="19.5" customHeight="1">
      <c r="A18" s="225">
        <v>7</v>
      </c>
      <c r="B18" s="250" t="s">
        <v>247</v>
      </c>
      <c r="C18" s="248">
        <v>4902559</v>
      </c>
      <c r="D18" s="234" t="s">
        <v>12</v>
      </c>
      <c r="E18" s="84" t="s">
        <v>300</v>
      </c>
      <c r="F18" s="249">
        <v>300</v>
      </c>
      <c r="G18" s="284">
        <v>177</v>
      </c>
      <c r="H18" s="285">
        <v>176</v>
      </c>
      <c r="I18" s="269">
        <f>G18-H18</f>
        <v>1</v>
      </c>
      <c r="J18" s="269">
        <f>$F18*I18</f>
        <v>300</v>
      </c>
      <c r="K18" s="821">
        <f>J18/1000000</f>
        <v>2.9999999999999997E-4</v>
      </c>
      <c r="L18" s="284">
        <v>999936</v>
      </c>
      <c r="M18" s="285">
        <v>999940</v>
      </c>
      <c r="N18" s="269">
        <f>L18-M18</f>
        <v>-4</v>
      </c>
      <c r="O18" s="269">
        <f>$F18*N18</f>
        <v>-1200</v>
      </c>
      <c r="P18" s="821">
        <f>O18/1000000</f>
        <v>-1.1999999999999999E-3</v>
      </c>
      <c r="Q18" s="376"/>
    </row>
    <row r="19" spans="1:17" ht="20.100000000000001" customHeight="1">
      <c r="A19" s="225"/>
      <c r="B19" s="247"/>
      <c r="C19" s="248"/>
      <c r="D19" s="234"/>
      <c r="E19" s="84"/>
      <c r="F19" s="249"/>
      <c r="G19" s="284"/>
      <c r="H19" s="285"/>
      <c r="I19" s="269"/>
      <c r="J19" s="269"/>
      <c r="K19" s="821"/>
      <c r="L19" s="284"/>
      <c r="M19" s="285"/>
      <c r="N19" s="269"/>
      <c r="O19" s="269"/>
      <c r="P19" s="821"/>
      <c r="Q19" s="376"/>
    </row>
    <row r="20" spans="1:17" ht="20.100000000000001" customHeight="1">
      <c r="A20" s="225"/>
      <c r="B20" s="250"/>
      <c r="C20" s="248"/>
      <c r="D20" s="234"/>
      <c r="E20" s="84"/>
      <c r="F20" s="249"/>
      <c r="G20" s="284"/>
      <c r="H20" s="285"/>
      <c r="I20" s="269"/>
      <c r="J20" s="269"/>
      <c r="K20" s="821"/>
      <c r="L20" s="284"/>
      <c r="M20" s="285"/>
      <c r="N20" s="269"/>
      <c r="O20" s="269"/>
      <c r="P20" s="821"/>
      <c r="Q20" s="376"/>
    </row>
    <row r="21" spans="1:17" ht="20.100000000000001" customHeight="1">
      <c r="A21" s="225"/>
      <c r="B21" s="247" t="s">
        <v>234</v>
      </c>
      <c r="C21" s="248"/>
      <c r="D21" s="234"/>
      <c r="E21" s="84"/>
      <c r="F21" s="251"/>
      <c r="G21" s="284"/>
      <c r="H21" s="285"/>
      <c r="I21" s="269"/>
      <c r="J21" s="269"/>
      <c r="K21" s="834">
        <f>SUM(K9:K20)</f>
        <v>-0.45429159599999996</v>
      </c>
      <c r="L21" s="284"/>
      <c r="M21" s="285"/>
      <c r="N21" s="269"/>
      <c r="O21" s="269"/>
      <c r="P21" s="834">
        <f>SUM(P9:P20)</f>
        <v>-3.1920830000000004E-2</v>
      </c>
      <c r="Q21" s="376"/>
    </row>
    <row r="22" spans="1:17" ht="20.100000000000001" customHeight="1">
      <c r="A22" s="225"/>
      <c r="B22" s="247" t="s">
        <v>235</v>
      </c>
      <c r="C22" s="248"/>
      <c r="D22" s="234"/>
      <c r="E22" s="84"/>
      <c r="F22" s="251"/>
      <c r="G22" s="284"/>
      <c r="H22" s="285"/>
      <c r="I22" s="269"/>
      <c r="J22" s="269"/>
      <c r="K22" s="821"/>
      <c r="L22" s="284"/>
      <c r="M22" s="285"/>
      <c r="N22" s="269"/>
      <c r="O22" s="269"/>
      <c r="P22" s="821"/>
      <c r="Q22" s="376"/>
    </row>
    <row r="23" spans="1:17" ht="20.100000000000001" customHeight="1">
      <c r="A23" s="225"/>
      <c r="B23" s="247" t="s">
        <v>236</v>
      </c>
      <c r="C23" s="248"/>
      <c r="D23" s="234"/>
      <c r="E23" s="84"/>
      <c r="F23" s="251"/>
      <c r="G23" s="284"/>
      <c r="H23" s="285"/>
      <c r="I23" s="269"/>
      <c r="J23" s="269"/>
      <c r="K23" s="821"/>
      <c r="L23" s="284"/>
      <c r="M23" s="285"/>
      <c r="N23" s="269"/>
      <c r="O23" s="269"/>
      <c r="P23" s="821"/>
      <c r="Q23" s="376"/>
    </row>
    <row r="24" spans="1:17" ht="20.100000000000001" customHeight="1">
      <c r="A24" s="225">
        <v>8</v>
      </c>
      <c r="B24" s="250" t="s">
        <v>237</v>
      </c>
      <c r="C24" s="248">
        <v>4902496</v>
      </c>
      <c r="D24" s="234" t="s">
        <v>12</v>
      </c>
      <c r="E24" s="84" t="s">
        <v>300</v>
      </c>
      <c r="F24" s="249">
        <v>300</v>
      </c>
      <c r="G24" s="284">
        <v>0</v>
      </c>
      <c r="H24" s="285">
        <v>0</v>
      </c>
      <c r="I24" s="269">
        <f>G24-H24</f>
        <v>0</v>
      </c>
      <c r="J24" s="269">
        <f>$F24*I24</f>
        <v>0</v>
      </c>
      <c r="K24" s="821">
        <f>J24/1000000</f>
        <v>0</v>
      </c>
      <c r="L24" s="284">
        <v>0</v>
      </c>
      <c r="M24" s="285">
        <v>0</v>
      </c>
      <c r="N24" s="269">
        <f>L24-M24</f>
        <v>0</v>
      </c>
      <c r="O24" s="269">
        <f>$F24*N24</f>
        <v>0</v>
      </c>
      <c r="P24" s="821">
        <f>O24/1000000</f>
        <v>0</v>
      </c>
      <c r="Q24" s="384"/>
    </row>
    <row r="25" spans="1:17" ht="21" customHeight="1">
      <c r="A25" s="225">
        <v>9</v>
      </c>
      <c r="B25" s="250" t="s">
        <v>238</v>
      </c>
      <c r="C25" s="248">
        <v>4864804</v>
      </c>
      <c r="D25" s="234" t="s">
        <v>12</v>
      </c>
      <c r="E25" s="84" t="s">
        <v>300</v>
      </c>
      <c r="F25" s="249">
        <v>187.5</v>
      </c>
      <c r="G25" s="284">
        <v>993263</v>
      </c>
      <c r="H25" s="285">
        <v>993263</v>
      </c>
      <c r="I25" s="269">
        <f>G25-H25</f>
        <v>0</v>
      </c>
      <c r="J25" s="269">
        <f>$F25*I25</f>
        <v>0</v>
      </c>
      <c r="K25" s="821">
        <f>J25/1000000</f>
        <v>0</v>
      </c>
      <c r="L25" s="284">
        <v>993619</v>
      </c>
      <c r="M25" s="285">
        <v>993619</v>
      </c>
      <c r="N25" s="269">
        <f>L25-M25</f>
        <v>0</v>
      </c>
      <c r="O25" s="269">
        <f>$F25*N25</f>
        <v>0</v>
      </c>
      <c r="P25" s="821">
        <f>O25/1000000</f>
        <v>0</v>
      </c>
      <c r="Q25" s="727"/>
    </row>
    <row r="26" spans="1:17" ht="19.5" customHeight="1">
      <c r="A26" s="225"/>
      <c r="B26" s="247" t="s">
        <v>239</v>
      </c>
      <c r="C26" s="250"/>
      <c r="D26" s="234"/>
      <c r="E26" s="84"/>
      <c r="F26" s="251"/>
      <c r="G26" s="284"/>
      <c r="H26" s="285"/>
      <c r="I26" s="269"/>
      <c r="J26" s="269"/>
      <c r="K26" s="834">
        <f>SUM(K24:K25)</f>
        <v>0</v>
      </c>
      <c r="L26" s="284"/>
      <c r="M26" s="285"/>
      <c r="N26" s="269"/>
      <c r="O26" s="269"/>
      <c r="P26" s="834">
        <f>SUM(P24:P25)</f>
        <v>0</v>
      </c>
      <c r="Q26" s="376"/>
    </row>
    <row r="27" spans="1:17" ht="20.100000000000001" customHeight="1">
      <c r="A27" s="225"/>
      <c r="B27" s="247" t="s">
        <v>240</v>
      </c>
      <c r="C27" s="248"/>
      <c r="D27" s="234"/>
      <c r="E27" s="75"/>
      <c r="F27" s="249"/>
      <c r="G27" s="284"/>
      <c r="H27" s="285"/>
      <c r="I27" s="269"/>
      <c r="J27" s="269"/>
      <c r="K27" s="821"/>
      <c r="L27" s="284"/>
      <c r="M27" s="285"/>
      <c r="N27" s="269"/>
      <c r="O27" s="269"/>
      <c r="P27" s="821"/>
      <c r="Q27" s="376"/>
    </row>
    <row r="28" spans="1:17" ht="20.100000000000001" customHeight="1">
      <c r="A28" s="225"/>
      <c r="B28" s="247" t="s">
        <v>236</v>
      </c>
      <c r="C28" s="248"/>
      <c r="D28" s="234"/>
      <c r="E28" s="75"/>
      <c r="F28" s="249"/>
      <c r="G28" s="284"/>
      <c r="H28" s="285"/>
      <c r="I28" s="269"/>
      <c r="J28" s="269"/>
      <c r="K28" s="821"/>
      <c r="L28" s="284"/>
      <c r="M28" s="285"/>
      <c r="N28" s="269"/>
      <c r="O28" s="269"/>
      <c r="P28" s="821"/>
      <c r="Q28" s="376"/>
    </row>
    <row r="29" spans="1:17" ht="20.100000000000001" customHeight="1">
      <c r="A29" s="225">
        <v>10</v>
      </c>
      <c r="B29" s="250" t="s">
        <v>241</v>
      </c>
      <c r="C29" s="248">
        <v>4864866</v>
      </c>
      <c r="D29" s="234" t="s">
        <v>12</v>
      </c>
      <c r="E29" s="84" t="s">
        <v>300</v>
      </c>
      <c r="F29" s="407">
        <v>1250</v>
      </c>
      <c r="G29" s="284">
        <v>998729</v>
      </c>
      <c r="H29" s="285">
        <v>998748</v>
      </c>
      <c r="I29" s="269">
        <f t="shared" ref="I29:I35" si="0">G29-H29</f>
        <v>-19</v>
      </c>
      <c r="J29" s="269">
        <f t="shared" ref="J29:J35" si="1">$F29*I29</f>
        <v>-23750</v>
      </c>
      <c r="K29" s="821">
        <f t="shared" ref="K29:K35" si="2">J29/1000000</f>
        <v>-2.375E-2</v>
      </c>
      <c r="L29" s="284">
        <v>998434</v>
      </c>
      <c r="M29" s="285">
        <v>998434</v>
      </c>
      <c r="N29" s="269">
        <f t="shared" ref="N29:N35" si="3">L29-M29</f>
        <v>0</v>
      </c>
      <c r="O29" s="269">
        <f t="shared" ref="O29:O35" si="4">$F29*N29</f>
        <v>0</v>
      </c>
      <c r="P29" s="821">
        <f t="shared" ref="P29:P35" si="5">O29/1000000</f>
        <v>0</v>
      </c>
      <c r="Q29" s="376"/>
    </row>
    <row r="30" spans="1:17" ht="19.5" customHeight="1">
      <c r="A30" s="225">
        <v>11</v>
      </c>
      <c r="B30" s="250" t="s">
        <v>242</v>
      </c>
      <c r="C30" s="248">
        <v>5295199</v>
      </c>
      <c r="D30" s="234" t="s">
        <v>12</v>
      </c>
      <c r="E30" s="84" t="s">
        <v>300</v>
      </c>
      <c r="F30" s="407">
        <v>937.5</v>
      </c>
      <c r="G30" s="284">
        <v>996793</v>
      </c>
      <c r="H30" s="285">
        <v>997090</v>
      </c>
      <c r="I30" s="269">
        <f t="shared" si="0"/>
        <v>-297</v>
      </c>
      <c r="J30" s="269">
        <f t="shared" si="1"/>
        <v>-278437.5</v>
      </c>
      <c r="K30" s="821">
        <f t="shared" si="2"/>
        <v>-0.2784375</v>
      </c>
      <c r="L30" s="284">
        <v>999286</v>
      </c>
      <c r="M30" s="285">
        <v>999314</v>
      </c>
      <c r="N30" s="269">
        <f t="shared" si="3"/>
        <v>-28</v>
      </c>
      <c r="O30" s="269">
        <f t="shared" si="4"/>
        <v>-26250</v>
      </c>
      <c r="P30" s="821">
        <f t="shared" si="5"/>
        <v>-2.6249999999999999E-2</v>
      </c>
      <c r="Q30" s="376"/>
    </row>
    <row r="31" spans="1:17" ht="20.100000000000001" customHeight="1">
      <c r="A31" s="225">
        <v>12</v>
      </c>
      <c r="B31" s="250" t="s">
        <v>243</v>
      </c>
      <c r="C31" s="248">
        <v>4864814</v>
      </c>
      <c r="D31" s="234" t="s">
        <v>12</v>
      </c>
      <c r="E31" s="84" t="s">
        <v>300</v>
      </c>
      <c r="F31" s="407">
        <v>125</v>
      </c>
      <c r="G31" s="284">
        <v>983810</v>
      </c>
      <c r="H31" s="285">
        <v>983756</v>
      </c>
      <c r="I31" s="269">
        <f t="shared" si="0"/>
        <v>54</v>
      </c>
      <c r="J31" s="269">
        <f t="shared" si="1"/>
        <v>6750</v>
      </c>
      <c r="K31" s="821">
        <f t="shared" si="2"/>
        <v>6.7499999999999999E-3</v>
      </c>
      <c r="L31" s="284">
        <v>994244</v>
      </c>
      <c r="M31" s="285">
        <v>994244</v>
      </c>
      <c r="N31" s="269">
        <f t="shared" si="3"/>
        <v>0</v>
      </c>
      <c r="O31" s="269">
        <f t="shared" si="4"/>
        <v>0</v>
      </c>
      <c r="P31" s="821">
        <f t="shared" si="5"/>
        <v>0</v>
      </c>
      <c r="Q31" s="376"/>
    </row>
    <row r="32" spans="1:17" ht="20.100000000000001" customHeight="1">
      <c r="A32" s="225"/>
      <c r="B32" s="250"/>
      <c r="C32" s="248">
        <v>4864814</v>
      </c>
      <c r="D32" s="234" t="s">
        <v>12</v>
      </c>
      <c r="E32" s="84" t="s">
        <v>300</v>
      </c>
      <c r="F32" s="249">
        <v>187.5</v>
      </c>
      <c r="G32" s="284">
        <v>983104</v>
      </c>
      <c r="H32" s="285">
        <v>983810</v>
      </c>
      <c r="I32" s="269">
        <f>G32-H32</f>
        <v>-706</v>
      </c>
      <c r="J32" s="269">
        <f>$F32*I32</f>
        <v>-132375</v>
      </c>
      <c r="K32" s="843">
        <f>J32/1000000</f>
        <v>-0.13237499999999999</v>
      </c>
      <c r="L32" s="284">
        <v>994217</v>
      </c>
      <c r="M32" s="285">
        <v>994244</v>
      </c>
      <c r="N32" s="269">
        <f>L32-M32</f>
        <v>-27</v>
      </c>
      <c r="O32" s="269">
        <f>$F32*N32</f>
        <v>-5062.5</v>
      </c>
      <c r="P32" s="843">
        <f>O32/1000000</f>
        <v>-5.0625000000000002E-3</v>
      </c>
      <c r="Q32" s="790" t="s">
        <v>525</v>
      </c>
    </row>
    <row r="33" spans="1:17" ht="20.100000000000001" customHeight="1">
      <c r="A33" s="225">
        <v>13</v>
      </c>
      <c r="B33" s="250" t="s">
        <v>462</v>
      </c>
      <c r="C33" s="248">
        <v>4865123</v>
      </c>
      <c r="D33" s="234" t="s">
        <v>12</v>
      </c>
      <c r="E33" s="84" t="s">
        <v>300</v>
      </c>
      <c r="F33" s="407">
        <v>1250</v>
      </c>
      <c r="G33" s="284">
        <v>998556</v>
      </c>
      <c r="H33" s="285">
        <v>998712</v>
      </c>
      <c r="I33" s="269">
        <f t="shared" si="0"/>
        <v>-156</v>
      </c>
      <c r="J33" s="269">
        <f t="shared" si="1"/>
        <v>-195000</v>
      </c>
      <c r="K33" s="821">
        <f t="shared" si="2"/>
        <v>-0.19500000000000001</v>
      </c>
      <c r="L33" s="284">
        <v>999922</v>
      </c>
      <c r="M33" s="285">
        <v>999923</v>
      </c>
      <c r="N33" s="269">
        <f t="shared" si="3"/>
        <v>-1</v>
      </c>
      <c r="O33" s="269">
        <f t="shared" si="4"/>
        <v>-1250</v>
      </c>
      <c r="P33" s="821">
        <f t="shared" si="5"/>
        <v>-1.25E-3</v>
      </c>
      <c r="Q33" s="376"/>
    </row>
    <row r="34" spans="1:17" ht="20.100000000000001" customHeight="1">
      <c r="A34" s="225">
        <v>14</v>
      </c>
      <c r="B34" s="250" t="s">
        <v>244</v>
      </c>
      <c r="C34" s="248">
        <v>4865152</v>
      </c>
      <c r="D34" s="234" t="s">
        <v>12</v>
      </c>
      <c r="E34" s="84" t="s">
        <v>300</v>
      </c>
      <c r="F34" s="407">
        <v>1000</v>
      </c>
      <c r="G34" s="284">
        <v>997513</v>
      </c>
      <c r="H34" s="285">
        <v>997541</v>
      </c>
      <c r="I34" s="269">
        <f t="shared" si="0"/>
        <v>-28</v>
      </c>
      <c r="J34" s="269">
        <f t="shared" si="1"/>
        <v>-28000</v>
      </c>
      <c r="K34" s="821">
        <f t="shared" si="2"/>
        <v>-2.8000000000000001E-2</v>
      </c>
      <c r="L34" s="284">
        <v>999426</v>
      </c>
      <c r="M34" s="285">
        <v>999438</v>
      </c>
      <c r="N34" s="269">
        <f t="shared" si="3"/>
        <v>-12</v>
      </c>
      <c r="O34" s="269">
        <f t="shared" si="4"/>
        <v>-12000</v>
      </c>
      <c r="P34" s="821">
        <f t="shared" si="5"/>
        <v>-1.2E-2</v>
      </c>
      <c r="Q34" s="384"/>
    </row>
    <row r="35" spans="1:17" ht="20.100000000000001" customHeight="1">
      <c r="A35" s="225">
        <v>15</v>
      </c>
      <c r="B35" s="250" t="s">
        <v>325</v>
      </c>
      <c r="C35" s="248">
        <v>4864821</v>
      </c>
      <c r="D35" s="234" t="s">
        <v>12</v>
      </c>
      <c r="E35" s="84" t="s">
        <v>300</v>
      </c>
      <c r="F35" s="407">
        <v>1000</v>
      </c>
      <c r="G35" s="284">
        <v>957489</v>
      </c>
      <c r="H35" s="285">
        <v>958824</v>
      </c>
      <c r="I35" s="269">
        <f t="shared" si="0"/>
        <v>-1335</v>
      </c>
      <c r="J35" s="269">
        <f t="shared" si="1"/>
        <v>-1335000</v>
      </c>
      <c r="K35" s="821">
        <f t="shared" si="2"/>
        <v>-1.335</v>
      </c>
      <c r="L35" s="284">
        <v>988285</v>
      </c>
      <c r="M35" s="285">
        <v>988265</v>
      </c>
      <c r="N35" s="269">
        <f t="shared" si="3"/>
        <v>20</v>
      </c>
      <c r="O35" s="269">
        <f t="shared" si="4"/>
        <v>20000</v>
      </c>
      <c r="P35" s="821">
        <f t="shared" si="5"/>
        <v>0.02</v>
      </c>
      <c r="Q35" s="390"/>
    </row>
    <row r="36" spans="1:17" ht="20.100000000000001" customHeight="1">
      <c r="A36" s="225"/>
      <c r="B36" s="247" t="s">
        <v>231</v>
      </c>
      <c r="C36" s="248"/>
      <c r="D36" s="234"/>
      <c r="E36" s="75"/>
      <c r="F36" s="249"/>
      <c r="G36" s="284"/>
      <c r="H36" s="285"/>
      <c r="I36" s="269"/>
      <c r="J36" s="269"/>
      <c r="K36" s="821"/>
      <c r="L36" s="284"/>
      <c r="M36" s="285"/>
      <c r="N36" s="269"/>
      <c r="O36" s="269"/>
      <c r="P36" s="821"/>
      <c r="Q36" s="376"/>
    </row>
    <row r="37" spans="1:17" ht="20.100000000000001" customHeight="1">
      <c r="A37" s="225">
        <v>16</v>
      </c>
      <c r="B37" s="250" t="s">
        <v>245</v>
      </c>
      <c r="C37" s="248">
        <v>5128406</v>
      </c>
      <c r="D37" s="234" t="s">
        <v>12</v>
      </c>
      <c r="E37" s="84" t="s">
        <v>300</v>
      </c>
      <c r="F37" s="407">
        <v>-625</v>
      </c>
      <c r="G37" s="284">
        <v>999358</v>
      </c>
      <c r="H37" s="285">
        <v>999429</v>
      </c>
      <c r="I37" s="269">
        <f>G37-H37</f>
        <v>-71</v>
      </c>
      <c r="J37" s="269">
        <f>$F37*I37</f>
        <v>44375</v>
      </c>
      <c r="K37" s="821">
        <f>J37/1000000</f>
        <v>4.4374999999999998E-2</v>
      </c>
      <c r="L37" s="284">
        <v>999742</v>
      </c>
      <c r="M37" s="285">
        <v>999741</v>
      </c>
      <c r="N37" s="269">
        <f>L37-M37</f>
        <v>1</v>
      </c>
      <c r="O37" s="269">
        <f>$F37*N37</f>
        <v>-625</v>
      </c>
      <c r="P37" s="821">
        <f>O37/1000000</f>
        <v>-6.2500000000000001E-4</v>
      </c>
      <c r="Q37" s="653"/>
    </row>
    <row r="38" spans="1:17" ht="20.100000000000001" customHeight="1">
      <c r="A38" s="225">
        <v>17</v>
      </c>
      <c r="B38" s="250" t="s">
        <v>248</v>
      </c>
      <c r="C38" s="248">
        <v>4902559</v>
      </c>
      <c r="D38" s="234" t="s">
        <v>12</v>
      </c>
      <c r="E38" s="84" t="s">
        <v>300</v>
      </c>
      <c r="F38" s="248">
        <v>-300</v>
      </c>
      <c r="G38" s="284">
        <v>177</v>
      </c>
      <c r="H38" s="285">
        <v>176</v>
      </c>
      <c r="I38" s="269">
        <f>G38-H38</f>
        <v>1</v>
      </c>
      <c r="J38" s="269">
        <f>$F38*I38</f>
        <v>-300</v>
      </c>
      <c r="K38" s="821">
        <f>J38/1000000</f>
        <v>-2.9999999999999997E-4</v>
      </c>
      <c r="L38" s="284">
        <v>999936</v>
      </c>
      <c r="M38" s="285">
        <v>999940</v>
      </c>
      <c r="N38" s="269">
        <f>L38-M38</f>
        <v>-4</v>
      </c>
      <c r="O38" s="269">
        <f>$F38*N38</f>
        <v>1200</v>
      </c>
      <c r="P38" s="821">
        <f>O38/1000000</f>
        <v>1.1999999999999999E-3</v>
      </c>
      <c r="Q38" s="376"/>
    </row>
    <row r="39" spans="1:17" ht="20.100000000000001" customHeight="1" thickBot="1">
      <c r="A39" s="252"/>
      <c r="B39" s="253" t="s">
        <v>246</v>
      </c>
      <c r="C39" s="253"/>
      <c r="D39" s="253"/>
      <c r="E39" s="253"/>
      <c r="F39" s="253"/>
      <c r="G39" s="89"/>
      <c r="H39" s="88"/>
      <c r="I39" s="88"/>
      <c r="J39" s="88"/>
      <c r="K39" s="351">
        <f>SUM(K29:K38)</f>
        <v>-1.9417374999999999</v>
      </c>
      <c r="L39" s="257"/>
      <c r="M39" s="539"/>
      <c r="N39" s="539"/>
      <c r="O39" s="539"/>
      <c r="P39" s="254">
        <f>SUM(P29:P38)</f>
        <v>-2.3987500000000005E-2</v>
      </c>
      <c r="Q39" s="446"/>
    </row>
    <row r="40" spans="1:17" ht="13.5" thickTop="1">
      <c r="A40" s="48"/>
      <c r="B40" s="2"/>
      <c r="C40" s="82"/>
      <c r="D40" s="48"/>
      <c r="E40" s="82"/>
      <c r="F40" s="9"/>
      <c r="G40" s="9"/>
      <c r="H40" s="9"/>
      <c r="I40" s="9"/>
      <c r="J40" s="9"/>
      <c r="K40" s="258"/>
      <c r="L40" s="258"/>
      <c r="M40" s="438"/>
      <c r="N40" s="438"/>
      <c r="O40" s="438"/>
      <c r="P40" s="822"/>
    </row>
    <row r="41" spans="1:17">
      <c r="K41" s="822"/>
      <c r="L41" s="438"/>
      <c r="M41" s="438"/>
      <c r="N41" s="438"/>
      <c r="O41" s="438"/>
      <c r="P41" s="822"/>
    </row>
    <row r="42" spans="1:17">
      <c r="G42" s="540"/>
      <c r="K42" s="822"/>
      <c r="L42" s="438"/>
      <c r="M42" s="438"/>
      <c r="N42" s="438"/>
      <c r="O42" s="438"/>
      <c r="P42" s="822"/>
    </row>
    <row r="43" spans="1:17" ht="21.75">
      <c r="B43" s="157" t="s">
        <v>287</v>
      </c>
      <c r="K43" s="541">
        <f>K21</f>
        <v>-0.45429159599999996</v>
      </c>
      <c r="L43" s="542"/>
      <c r="M43" s="542"/>
      <c r="N43" s="542"/>
      <c r="O43" s="542"/>
      <c r="P43" s="541">
        <f>P21</f>
        <v>-3.1920830000000004E-2</v>
      </c>
    </row>
    <row r="44" spans="1:17" ht="21.75">
      <c r="B44" s="157" t="s">
        <v>288</v>
      </c>
      <c r="K44" s="541">
        <f>K26</f>
        <v>0</v>
      </c>
      <c r="L44" s="542"/>
      <c r="M44" s="542"/>
      <c r="N44" s="542"/>
      <c r="O44" s="542"/>
      <c r="P44" s="541">
        <f>P26</f>
        <v>0</v>
      </c>
    </row>
    <row r="45" spans="1:17" ht="21.75">
      <c r="B45" s="157" t="s">
        <v>289</v>
      </c>
      <c r="K45" s="541">
        <f>K39</f>
        <v>-1.9417374999999999</v>
      </c>
      <c r="L45" s="542"/>
      <c r="M45" s="542"/>
      <c r="N45" s="542"/>
      <c r="O45" s="542"/>
      <c r="P45" s="543">
        <f>P39</f>
        <v>-2.3987500000000005E-2</v>
      </c>
    </row>
  </sheetData>
  <phoneticPr fontId="5" type="noConversion"/>
  <printOptions horizontalCentered="1"/>
  <pageMargins left="0.4" right="0.38" top="0.59" bottom="0.57999999999999996" header="0.5" footer="0.5"/>
  <pageSetup scale="5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zoomScale="75" zoomScaleNormal="75" zoomScaleSheetLayoutView="70" workbookViewId="0">
      <selection activeCell="R64" sqref="R64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943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style="112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64" t="s">
        <v>211</v>
      </c>
      <c r="P2" s="952" t="str">
        <f>NDPL!Q1</f>
        <v>MARCH-2024</v>
      </c>
    </row>
    <row r="3" spans="1:17" ht="18">
      <c r="A3" s="153" t="s">
        <v>303</v>
      </c>
      <c r="B3" s="153"/>
      <c r="C3" s="220"/>
      <c r="D3" s="221"/>
      <c r="E3" s="221"/>
      <c r="F3" s="220"/>
      <c r="G3" s="220"/>
      <c r="H3" s="220"/>
      <c r="I3" s="220"/>
    </row>
    <row r="4" spans="1:17" ht="24" thickBot="1">
      <c r="A4" s="3"/>
      <c r="G4" s="17"/>
      <c r="H4" s="17"/>
      <c r="I4" s="41" t="s">
        <v>347</v>
      </c>
      <c r="J4" s="17"/>
      <c r="K4" s="944"/>
      <c r="L4" s="17"/>
      <c r="M4" s="17"/>
      <c r="N4" s="41" t="s">
        <v>348</v>
      </c>
      <c r="O4" s="17"/>
      <c r="P4" s="682"/>
    </row>
    <row r="5" spans="1:17" ht="39.75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31/03/2024</v>
      </c>
      <c r="H5" s="29" t="str">
        <f>NDPL!H5</f>
        <v>INTIAL READING 01/03/2024</v>
      </c>
      <c r="I5" s="29" t="s">
        <v>4</v>
      </c>
      <c r="J5" s="29" t="s">
        <v>5</v>
      </c>
      <c r="K5" s="854" t="s">
        <v>6</v>
      </c>
      <c r="L5" s="31" t="str">
        <f>NDPL!G5</f>
        <v>FINAL READING 31/03/2024</v>
      </c>
      <c r="M5" s="29" t="str">
        <f>NDPL!H5</f>
        <v>INTIAL READING 01/03/2024</v>
      </c>
      <c r="N5" s="29" t="s">
        <v>4</v>
      </c>
      <c r="O5" s="29" t="s">
        <v>5</v>
      </c>
      <c r="P5" s="953" t="s">
        <v>6</v>
      </c>
      <c r="Q5" s="30" t="s">
        <v>266</v>
      </c>
    </row>
    <row r="6" spans="1:17" ht="14.25" thickTop="1" thickBot="1"/>
    <row r="7" spans="1:17" ht="14.25" thickTop="1" thickBot="1">
      <c r="A7" s="22"/>
      <c r="B7" s="96"/>
      <c r="C7" s="23"/>
      <c r="D7" s="23"/>
      <c r="E7" s="23"/>
      <c r="F7" s="26"/>
      <c r="G7" s="22"/>
      <c r="H7" s="23"/>
      <c r="I7" s="23"/>
      <c r="J7" s="23"/>
      <c r="K7" s="945"/>
      <c r="L7" s="22"/>
      <c r="M7" s="23"/>
      <c r="N7" s="23"/>
      <c r="O7" s="23"/>
      <c r="P7" s="913"/>
      <c r="Q7" s="124"/>
    </row>
    <row r="8" spans="1:17" ht="19.5">
      <c r="A8" s="721" t="s">
        <v>457</v>
      </c>
      <c r="B8" s="663" t="s">
        <v>253</v>
      </c>
      <c r="C8" s="664"/>
      <c r="D8" s="665"/>
      <c r="E8" s="665"/>
      <c r="F8" s="666"/>
      <c r="G8" s="667"/>
      <c r="H8" s="42"/>
      <c r="I8" s="668"/>
      <c r="J8" s="668"/>
      <c r="K8" s="914"/>
      <c r="L8" s="669"/>
      <c r="M8" s="670"/>
      <c r="N8" s="668"/>
      <c r="O8" s="668"/>
      <c r="P8" s="914"/>
      <c r="Q8" s="671"/>
    </row>
    <row r="9" spans="1:17" ht="18">
      <c r="A9" s="195"/>
      <c r="B9" s="357" t="s">
        <v>254</v>
      </c>
      <c r="C9" s="127" t="s">
        <v>448</v>
      </c>
      <c r="D9" s="99"/>
      <c r="E9" s="97"/>
      <c r="F9" s="98"/>
      <c r="G9" s="21"/>
      <c r="H9" s="17"/>
      <c r="I9" s="61"/>
      <c r="J9" s="61"/>
      <c r="K9" s="915"/>
      <c r="L9" s="152"/>
      <c r="M9" s="61"/>
      <c r="N9" s="61"/>
      <c r="O9" s="61"/>
      <c r="P9" s="915"/>
      <c r="Q9" s="672"/>
    </row>
    <row r="10" spans="1:17" s="372" customFormat="1" ht="18">
      <c r="A10" s="673">
        <v>1</v>
      </c>
      <c r="B10" s="429" t="s">
        <v>250</v>
      </c>
      <c r="C10" s="356">
        <v>4865015</v>
      </c>
      <c r="D10" s="368" t="s">
        <v>12</v>
      </c>
      <c r="E10" s="97" t="s">
        <v>307</v>
      </c>
      <c r="F10" s="430">
        <v>2000</v>
      </c>
      <c r="G10" s="284">
        <v>31037</v>
      </c>
      <c r="H10" s="285">
        <v>28439</v>
      </c>
      <c r="I10" s="269">
        <f>G10-H10</f>
        <v>2598</v>
      </c>
      <c r="J10" s="269">
        <f>$F10*I10</f>
        <v>5196000</v>
      </c>
      <c r="K10" s="929">
        <f>J10/1000000</f>
        <v>5.1959999999999997</v>
      </c>
      <c r="L10" s="284">
        <v>999980</v>
      </c>
      <c r="M10" s="285">
        <v>999980</v>
      </c>
      <c r="N10" s="269">
        <f>L10-M10</f>
        <v>0</v>
      </c>
      <c r="O10" s="269">
        <f>$F10*N10</f>
        <v>0</v>
      </c>
      <c r="P10" s="821">
        <f>O10/1000000</f>
        <v>0</v>
      </c>
      <c r="Q10" s="674"/>
    </row>
    <row r="11" spans="1:17" s="372" customFormat="1" ht="18">
      <c r="A11" s="673">
        <v>2</v>
      </c>
      <c r="B11" s="429" t="s">
        <v>252</v>
      </c>
      <c r="C11" s="356">
        <v>4864969</v>
      </c>
      <c r="D11" s="368" t="s">
        <v>12</v>
      </c>
      <c r="E11" s="97" t="s">
        <v>307</v>
      </c>
      <c r="F11" s="356">
        <v>2000</v>
      </c>
      <c r="G11" s="284">
        <v>21809</v>
      </c>
      <c r="H11" s="285">
        <v>19348</v>
      </c>
      <c r="I11" s="269">
        <f>G11-H11</f>
        <v>2461</v>
      </c>
      <c r="J11" s="269">
        <f>$F11*I11</f>
        <v>4922000</v>
      </c>
      <c r="K11" s="929">
        <f>J11/1000000</f>
        <v>4.9219999999999997</v>
      </c>
      <c r="L11" s="284">
        <v>999976</v>
      </c>
      <c r="M11" s="285">
        <v>999976</v>
      </c>
      <c r="N11" s="269">
        <f>L11-M11</f>
        <v>0</v>
      </c>
      <c r="O11" s="269">
        <f>$F11*N11</f>
        <v>0</v>
      </c>
      <c r="P11" s="821">
        <f>O11/1000000</f>
        <v>0</v>
      </c>
      <c r="Q11" s="675"/>
    </row>
    <row r="12" spans="1:17" ht="15.75">
      <c r="A12" s="196"/>
      <c r="B12" s="17"/>
      <c r="C12" s="17"/>
      <c r="D12" s="17"/>
      <c r="E12" s="17"/>
      <c r="F12" s="17"/>
      <c r="G12" s="284"/>
      <c r="H12" s="676" t="s">
        <v>444</v>
      </c>
      <c r="I12" s="17"/>
      <c r="J12" s="17"/>
      <c r="K12" s="917">
        <f>SUM(K10:K11)</f>
        <v>10.117999999999999</v>
      </c>
      <c r="L12" s="284"/>
      <c r="M12" s="17"/>
      <c r="N12" s="17"/>
      <c r="O12" s="17"/>
      <c r="P12" s="916">
        <f>SUM(P10:P11)</f>
        <v>0</v>
      </c>
      <c r="Q12" s="675"/>
    </row>
    <row r="13" spans="1:17" ht="15.75">
      <c r="A13" s="196"/>
      <c r="B13" s="17"/>
      <c r="C13" s="17"/>
      <c r="D13" s="17"/>
      <c r="E13" s="17"/>
      <c r="F13" s="17"/>
      <c r="G13" s="284"/>
      <c r="H13" s="676" t="s">
        <v>445</v>
      </c>
      <c r="I13" s="17"/>
      <c r="J13" s="677" t="s">
        <v>446</v>
      </c>
      <c r="K13" s="917">
        <f>SUM(NDMC!K33,BYPL!K32)</f>
        <v>-10.53375</v>
      </c>
      <c r="L13" s="284"/>
      <c r="M13" s="17"/>
      <c r="N13" s="17"/>
      <c r="O13" s="17"/>
      <c r="P13" s="916">
        <f>SUM(NDMC!P33,BYPL!P32)</f>
        <v>0</v>
      </c>
      <c r="Q13" s="675"/>
    </row>
    <row r="14" spans="1:17" ht="15.75">
      <c r="A14" s="678"/>
      <c r="B14" s="100"/>
      <c r="C14" s="93"/>
      <c r="D14" s="368"/>
      <c r="E14" s="101"/>
      <c r="F14" s="102"/>
      <c r="G14" s="105"/>
      <c r="H14" s="676" t="s">
        <v>447</v>
      </c>
      <c r="I14" s="61"/>
      <c r="J14" s="61"/>
      <c r="K14" s="917">
        <f>SUM(K12,-K13)</f>
        <v>20.65175</v>
      </c>
      <c r="L14" s="152"/>
      <c r="M14" s="61"/>
      <c r="N14" s="61"/>
      <c r="O14" s="61"/>
      <c r="P14" s="917">
        <f>SUM(P12,-P13)</f>
        <v>0</v>
      </c>
      <c r="Q14" s="672"/>
    </row>
    <row r="15" spans="1:17" ht="16.5">
      <c r="A15" s="722"/>
      <c r="B15" s="536" t="s">
        <v>454</v>
      </c>
      <c r="C15" s="425"/>
      <c r="D15" s="426"/>
      <c r="E15" s="426"/>
      <c r="F15" s="427"/>
      <c r="G15" s="105"/>
      <c r="H15" s="78"/>
      <c r="I15" s="269"/>
      <c r="J15" s="269"/>
      <c r="K15" s="930"/>
      <c r="L15" s="284"/>
      <c r="M15" s="285"/>
      <c r="N15" s="269"/>
      <c r="O15" s="269"/>
      <c r="P15" s="834"/>
      <c r="Q15" s="679"/>
    </row>
    <row r="16" spans="1:17" ht="18">
      <c r="A16" s="723"/>
      <c r="B16" s="329" t="s">
        <v>257</v>
      </c>
      <c r="C16" s="680" t="s">
        <v>449</v>
      </c>
      <c r="D16" s="329"/>
      <c r="E16" s="329"/>
      <c r="F16" s="329"/>
      <c r="G16" s="699">
        <v>29.67</v>
      </c>
      <c r="H16" s="329" t="s">
        <v>259</v>
      </c>
      <c r="I16" s="329"/>
      <c r="J16" s="357"/>
      <c r="K16" s="931">
        <f t="shared" ref="K16:K21" si="0">($K$14*G16)/100</f>
        <v>6.1273742249999996</v>
      </c>
      <c r="L16" s="284"/>
      <c r="M16" s="329"/>
      <c r="N16" s="329"/>
      <c r="O16" s="329"/>
      <c r="P16" s="918">
        <f t="shared" ref="P16:P21" si="1">($P$14*G16)/100</f>
        <v>0</v>
      </c>
      <c r="Q16" s="700"/>
    </row>
    <row r="17" spans="1:17" ht="18">
      <c r="A17" s="723"/>
      <c r="B17" s="329" t="s">
        <v>308</v>
      </c>
      <c r="C17" s="680" t="s">
        <v>449</v>
      </c>
      <c r="D17" s="329"/>
      <c r="E17" s="329"/>
      <c r="F17" s="329"/>
      <c r="G17" s="699">
        <v>41.53</v>
      </c>
      <c r="H17" s="329" t="s">
        <v>259</v>
      </c>
      <c r="I17" s="329"/>
      <c r="J17" s="357"/>
      <c r="K17" s="931">
        <f t="shared" si="0"/>
        <v>8.5766717749999994</v>
      </c>
      <c r="L17" s="284"/>
      <c r="M17" s="17"/>
      <c r="N17" s="329"/>
      <c r="O17" s="329"/>
      <c r="P17" s="918">
        <f t="shared" si="1"/>
        <v>0</v>
      </c>
      <c r="Q17" s="700"/>
    </row>
    <row r="18" spans="1:17" ht="18">
      <c r="A18" s="723"/>
      <c r="B18" s="329" t="s">
        <v>309</v>
      </c>
      <c r="C18" s="680" t="s">
        <v>449</v>
      </c>
      <c r="D18" s="329"/>
      <c r="E18" s="329"/>
      <c r="F18" s="329"/>
      <c r="G18" s="699">
        <v>22.74</v>
      </c>
      <c r="H18" s="329" t="s">
        <v>259</v>
      </c>
      <c r="I18" s="329"/>
      <c r="J18" s="357"/>
      <c r="K18" s="931">
        <f t="shared" si="0"/>
        <v>4.6962079499999998</v>
      </c>
      <c r="L18" s="284"/>
      <c r="M18" s="329"/>
      <c r="N18" s="329"/>
      <c r="O18" s="329"/>
      <c r="P18" s="918">
        <f t="shared" si="1"/>
        <v>0</v>
      </c>
      <c r="Q18" s="700"/>
    </row>
    <row r="19" spans="1:17" ht="18">
      <c r="A19" s="723"/>
      <c r="B19" s="329" t="s">
        <v>310</v>
      </c>
      <c r="C19" s="680" t="s">
        <v>449</v>
      </c>
      <c r="D19" s="329"/>
      <c r="E19" s="329"/>
      <c r="F19" s="329"/>
      <c r="G19" s="699">
        <v>4.95</v>
      </c>
      <c r="H19" s="329" t="s">
        <v>259</v>
      </c>
      <c r="I19" s="329"/>
      <c r="J19" s="357"/>
      <c r="K19" s="931">
        <f t="shared" si="0"/>
        <v>1.0222616250000001</v>
      </c>
      <c r="L19" s="284"/>
      <c r="M19" s="329"/>
      <c r="N19" s="329"/>
      <c r="O19" s="329"/>
      <c r="P19" s="918">
        <f t="shared" si="1"/>
        <v>0</v>
      </c>
      <c r="Q19" s="700"/>
    </row>
    <row r="20" spans="1:17" ht="18">
      <c r="A20" s="723"/>
      <c r="B20" s="329" t="s">
        <v>311</v>
      </c>
      <c r="C20" s="680" t="s">
        <v>449</v>
      </c>
      <c r="D20" s="329"/>
      <c r="E20" s="329"/>
      <c r="F20" s="329"/>
      <c r="G20" s="699">
        <v>0</v>
      </c>
      <c r="H20" s="329" t="s">
        <v>259</v>
      </c>
      <c r="I20" s="329"/>
      <c r="J20" s="357"/>
      <c r="K20" s="931">
        <f t="shared" si="0"/>
        <v>0</v>
      </c>
      <c r="L20" s="284"/>
      <c r="M20" s="695"/>
      <c r="N20" s="695"/>
      <c r="O20" s="695"/>
      <c r="P20" s="918">
        <f t="shared" si="1"/>
        <v>0</v>
      </c>
      <c r="Q20" s="700"/>
    </row>
    <row r="21" spans="1:17" ht="18">
      <c r="A21" s="723"/>
      <c r="B21" s="329" t="s">
        <v>412</v>
      </c>
      <c r="C21" s="680" t="s">
        <v>449</v>
      </c>
      <c r="D21" s="17"/>
      <c r="E21" s="17"/>
      <c r="F21" s="681"/>
      <c r="G21" s="699">
        <v>0</v>
      </c>
      <c r="H21" s="329" t="s">
        <v>259</v>
      </c>
      <c r="I21" s="17"/>
      <c r="J21" s="682"/>
      <c r="K21" s="931">
        <f t="shared" si="0"/>
        <v>0</v>
      </c>
      <c r="L21" s="284"/>
      <c r="M21" s="19"/>
      <c r="N21" s="19"/>
      <c r="O21" s="19"/>
      <c r="P21" s="918">
        <f t="shared" si="1"/>
        <v>0</v>
      </c>
      <c r="Q21" s="700"/>
    </row>
    <row r="22" spans="1:17" ht="15.75" thickBot="1">
      <c r="A22" s="197"/>
      <c r="B22" s="45"/>
      <c r="C22" s="45"/>
      <c r="D22" s="45"/>
      <c r="E22" s="45"/>
      <c r="F22" s="45"/>
      <c r="G22" s="689"/>
      <c r="H22" s="45"/>
      <c r="I22" s="45"/>
      <c r="J22" s="45"/>
      <c r="K22" s="946"/>
      <c r="L22" s="689"/>
      <c r="M22" s="45"/>
      <c r="N22" s="45"/>
      <c r="O22" s="45"/>
      <c r="P22" s="694"/>
      <c r="Q22" s="701"/>
    </row>
    <row r="23" spans="1:17" ht="13.5" thickBo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944"/>
      <c r="L23" s="17"/>
      <c r="M23" s="17"/>
      <c r="N23" s="17"/>
      <c r="O23" s="17"/>
      <c r="P23" s="682"/>
      <c r="Q23" s="17"/>
    </row>
    <row r="24" spans="1:17" ht="19.5">
      <c r="A24" s="721" t="s">
        <v>458</v>
      </c>
      <c r="B24" s="663" t="s">
        <v>424</v>
      </c>
      <c r="C24" s="683"/>
      <c r="D24" s="684"/>
      <c r="E24" s="685"/>
      <c r="F24" s="686"/>
      <c r="G24" s="687"/>
      <c r="H24" s="744"/>
      <c r="I24" s="668"/>
      <c r="J24" s="668"/>
      <c r="K24" s="919"/>
      <c r="L24" s="688"/>
      <c r="M24" s="668"/>
      <c r="N24" s="668"/>
      <c r="O24" s="668"/>
      <c r="P24" s="919"/>
      <c r="Q24" s="671"/>
    </row>
    <row r="25" spans="1:17" s="372" customFormat="1" ht="18">
      <c r="A25" s="704">
        <v>1</v>
      </c>
      <c r="B25" s="100" t="s">
        <v>424</v>
      </c>
      <c r="C25" s="356">
        <v>4864884</v>
      </c>
      <c r="D25" s="584" t="s">
        <v>12</v>
      </c>
      <c r="E25" s="584" t="s">
        <v>307</v>
      </c>
      <c r="F25" s="430">
        <v>-1000</v>
      </c>
      <c r="G25" s="284">
        <v>995810</v>
      </c>
      <c r="H25" s="285">
        <v>996471</v>
      </c>
      <c r="I25" s="269">
        <f>G25-H25</f>
        <v>-661</v>
      </c>
      <c r="J25" s="269">
        <f>$F25*I25</f>
        <v>661000</v>
      </c>
      <c r="K25" s="929">
        <f>J25/1000000</f>
        <v>0.66100000000000003</v>
      </c>
      <c r="L25" s="284">
        <v>999124</v>
      </c>
      <c r="M25" s="285">
        <v>999155</v>
      </c>
      <c r="N25" s="269">
        <f>L25-M25</f>
        <v>-31</v>
      </c>
      <c r="O25" s="269">
        <f>$F25*N25</f>
        <v>31000</v>
      </c>
      <c r="P25" s="821">
        <f>O25/1000000</f>
        <v>3.1E-2</v>
      </c>
      <c r="Q25" s="674"/>
    </row>
    <row r="26" spans="1:17" s="372" customFormat="1" ht="18">
      <c r="A26" s="673"/>
      <c r="B26" s="100"/>
      <c r="C26" s="356"/>
      <c r="D26" s="584"/>
      <c r="E26" s="584"/>
      <c r="F26" s="430"/>
      <c r="G26" s="676" t="s">
        <v>450</v>
      </c>
      <c r="H26" s="399"/>
      <c r="I26" s="269"/>
      <c r="J26" s="269"/>
      <c r="K26" s="930">
        <f>K25</f>
        <v>0.66100000000000003</v>
      </c>
      <c r="L26" s="284"/>
      <c r="M26" s="285"/>
      <c r="N26" s="269"/>
      <c r="O26" s="269"/>
      <c r="P26" s="834">
        <f>P25</f>
        <v>3.1E-2</v>
      </c>
      <c r="Q26" s="674"/>
    </row>
    <row r="27" spans="1:17" s="372" customFormat="1" ht="16.5">
      <c r="A27" s="722"/>
      <c r="B27" s="536" t="s">
        <v>455</v>
      </c>
      <c r="C27" s="425"/>
      <c r="D27" s="426"/>
      <c r="E27" s="426"/>
      <c r="F27" s="427"/>
      <c r="G27" s="284"/>
      <c r="H27" s="78"/>
      <c r="I27" s="269"/>
      <c r="J27" s="269"/>
      <c r="K27" s="930"/>
      <c r="L27" s="284"/>
      <c r="M27" s="285"/>
      <c r="N27" s="269"/>
      <c r="O27" s="269"/>
      <c r="P27" s="834"/>
      <c r="Q27" s="674"/>
    </row>
    <row r="28" spans="1:17" s="372" customFormat="1" ht="18">
      <c r="A28" s="723"/>
      <c r="B28" s="329" t="s">
        <v>257</v>
      </c>
      <c r="C28" s="680" t="s">
        <v>449</v>
      </c>
      <c r="D28" s="329"/>
      <c r="E28" s="329"/>
      <c r="F28" s="329"/>
      <c r="G28" s="699">
        <v>29.2</v>
      </c>
      <c r="H28" s="329" t="s">
        <v>259</v>
      </c>
      <c r="I28" s="329"/>
      <c r="J28" s="357"/>
      <c r="K28" s="931">
        <f t="shared" ref="K28:K33" si="2">($K$26*G28)/100</f>
        <v>0.19301200000000002</v>
      </c>
      <c r="L28" s="699"/>
      <c r="M28" s="329"/>
      <c r="N28" s="329"/>
      <c r="O28" s="329"/>
      <c r="P28" s="918">
        <f t="shared" ref="P28:P33" si="3">($P$26*G28)/100</f>
        <v>9.0519999999999993E-3</v>
      </c>
      <c r="Q28" s="674"/>
    </row>
    <row r="29" spans="1:17" s="372" customFormat="1" ht="18">
      <c r="A29" s="723"/>
      <c r="B29" s="329" t="s">
        <v>308</v>
      </c>
      <c r="C29" s="680" t="s">
        <v>449</v>
      </c>
      <c r="D29" s="329"/>
      <c r="E29" s="329"/>
      <c r="F29" s="329"/>
      <c r="G29" s="699">
        <v>41.81</v>
      </c>
      <c r="H29" s="329" t="s">
        <v>259</v>
      </c>
      <c r="I29" s="329"/>
      <c r="J29" s="357"/>
      <c r="K29" s="931">
        <f t="shared" si="2"/>
        <v>0.2763641</v>
      </c>
      <c r="L29" s="699"/>
      <c r="M29" s="17"/>
      <c r="N29" s="329"/>
      <c r="O29" s="329"/>
      <c r="P29" s="918">
        <f t="shared" si="3"/>
        <v>1.2961100000000001E-2</v>
      </c>
      <c r="Q29" s="674"/>
    </row>
    <row r="30" spans="1:17" s="372" customFormat="1" ht="18">
      <c r="A30" s="723"/>
      <c r="B30" s="329" t="s">
        <v>309</v>
      </c>
      <c r="C30" s="680" t="s">
        <v>449</v>
      </c>
      <c r="D30" s="329"/>
      <c r="E30" s="329"/>
      <c r="F30" s="329"/>
      <c r="G30" s="699">
        <v>23.9</v>
      </c>
      <c r="H30" s="329" t="s">
        <v>259</v>
      </c>
      <c r="I30" s="329"/>
      <c r="J30" s="357"/>
      <c r="K30" s="931">
        <f t="shared" si="2"/>
        <v>0.15797900000000001</v>
      </c>
      <c r="L30" s="699"/>
      <c r="M30" s="329"/>
      <c r="N30" s="329"/>
      <c r="O30" s="329"/>
      <c r="P30" s="918">
        <f t="shared" si="3"/>
        <v>7.4089999999999998E-3</v>
      </c>
      <c r="Q30" s="674"/>
    </row>
    <row r="31" spans="1:17" s="372" customFormat="1" ht="18">
      <c r="A31" s="723"/>
      <c r="B31" s="329" t="s">
        <v>310</v>
      </c>
      <c r="C31" s="680" t="s">
        <v>449</v>
      </c>
      <c r="D31" s="329"/>
      <c r="E31" s="329"/>
      <c r="F31" s="329"/>
      <c r="G31" s="699">
        <v>5.09</v>
      </c>
      <c r="H31" s="329" t="s">
        <v>259</v>
      </c>
      <c r="I31" s="329"/>
      <c r="J31" s="357"/>
      <c r="K31" s="931">
        <f t="shared" si="2"/>
        <v>3.3644899999999998E-2</v>
      </c>
      <c r="L31" s="699"/>
      <c r="M31" s="329"/>
      <c r="N31" s="329"/>
      <c r="O31" s="329"/>
      <c r="P31" s="918">
        <f t="shared" si="3"/>
        <v>1.5778999999999999E-3</v>
      </c>
      <c r="Q31" s="674"/>
    </row>
    <row r="32" spans="1:17" s="372" customFormat="1" ht="18">
      <c r="A32" s="723"/>
      <c r="B32" s="329" t="s">
        <v>311</v>
      </c>
      <c r="C32" s="680" t="s">
        <v>449</v>
      </c>
      <c r="D32" s="329"/>
      <c r="E32" s="329"/>
      <c r="F32" s="329"/>
      <c r="G32" s="699">
        <v>0</v>
      </c>
      <c r="H32" s="329" t="s">
        <v>259</v>
      </c>
      <c r="I32" s="329"/>
      <c r="J32" s="357"/>
      <c r="K32" s="931">
        <f t="shared" si="2"/>
        <v>0</v>
      </c>
      <c r="L32" s="699"/>
      <c r="M32" s="329"/>
      <c r="N32" s="329"/>
      <c r="O32" s="329"/>
      <c r="P32" s="918">
        <f t="shared" si="3"/>
        <v>0</v>
      </c>
      <c r="Q32" s="674"/>
    </row>
    <row r="33" spans="1:17" s="372" customFormat="1" ht="18.75" thickBot="1">
      <c r="A33" s="724"/>
      <c r="B33" s="691" t="s">
        <v>412</v>
      </c>
      <c r="C33" s="692" t="s">
        <v>449</v>
      </c>
      <c r="D33" s="45"/>
      <c r="E33" s="45"/>
      <c r="F33" s="693"/>
      <c r="G33" s="702">
        <v>0</v>
      </c>
      <c r="H33" s="691" t="s">
        <v>259</v>
      </c>
      <c r="I33" s="45"/>
      <c r="J33" s="694"/>
      <c r="K33" s="932">
        <f t="shared" si="2"/>
        <v>0</v>
      </c>
      <c r="L33" s="702"/>
      <c r="M33" s="45"/>
      <c r="N33" s="45"/>
      <c r="O33" s="45"/>
      <c r="P33" s="920">
        <f t="shared" si="3"/>
        <v>0</v>
      </c>
      <c r="Q33" s="690"/>
    </row>
    <row r="34" spans="1:17" s="372" customFormat="1" ht="18.75" thickBot="1">
      <c r="A34" s="256"/>
      <c r="B34" s="745"/>
      <c r="C34" s="746"/>
      <c r="D34" s="747"/>
      <c r="E34" s="747"/>
      <c r="F34" s="748"/>
      <c r="G34" s="749"/>
      <c r="H34" s="745"/>
      <c r="I34" s="747"/>
      <c r="J34" s="750"/>
      <c r="K34" s="938"/>
      <c r="L34" s="747"/>
      <c r="M34" s="747"/>
      <c r="N34" s="747"/>
      <c r="O34" s="747"/>
      <c r="P34" s="921"/>
      <c r="Q34" s="399"/>
    </row>
    <row r="35" spans="1:17" ht="19.5">
      <c r="A35" s="721" t="s">
        <v>459</v>
      </c>
      <c r="B35" s="663" t="s">
        <v>296</v>
      </c>
      <c r="C35" s="42"/>
      <c r="D35" s="42"/>
      <c r="E35" s="42"/>
      <c r="F35" s="42"/>
      <c r="G35" s="696"/>
      <c r="H35" s="42"/>
      <c r="I35" s="42"/>
      <c r="J35" s="42"/>
      <c r="K35" s="947"/>
      <c r="L35" s="696"/>
      <c r="M35" s="42"/>
      <c r="N35" s="42"/>
      <c r="O35" s="42"/>
      <c r="P35" s="870"/>
      <c r="Q35" s="697"/>
    </row>
    <row r="36" spans="1:17" s="372" customFormat="1">
      <c r="A36" s="472"/>
      <c r="B36" s="103" t="s">
        <v>299</v>
      </c>
      <c r="C36" s="104" t="s">
        <v>249</v>
      </c>
      <c r="D36" s="399"/>
      <c r="E36" s="399"/>
      <c r="F36" s="538"/>
      <c r="G36" s="544"/>
      <c r="H36" s="399"/>
      <c r="I36" s="399"/>
      <c r="J36" s="399"/>
      <c r="K36" s="899"/>
      <c r="L36" s="544"/>
      <c r="M36" s="399"/>
      <c r="N36" s="399"/>
      <c r="O36" s="399"/>
      <c r="P36" s="912"/>
      <c r="Q36" s="674"/>
    </row>
    <row r="37" spans="1:17" s="372" customFormat="1" ht="16.5">
      <c r="A37" s="704">
        <v>1</v>
      </c>
      <c r="B37" s="399" t="s">
        <v>297</v>
      </c>
      <c r="C37" s="400">
        <v>5100238</v>
      </c>
      <c r="D37" s="101" t="s">
        <v>12</v>
      </c>
      <c r="E37" s="101" t="s">
        <v>251</v>
      </c>
      <c r="F37" s="401">
        <v>-750</v>
      </c>
      <c r="G37" s="284">
        <v>198299</v>
      </c>
      <c r="H37" s="285">
        <v>197747</v>
      </c>
      <c r="I37" s="269">
        <f>G37-H37</f>
        <v>552</v>
      </c>
      <c r="J37" s="269">
        <f>$F37*I37</f>
        <v>-414000</v>
      </c>
      <c r="K37" s="929">
        <f>J37/1000000</f>
        <v>-0.41399999999999998</v>
      </c>
      <c r="L37" s="284">
        <v>999741</v>
      </c>
      <c r="M37" s="285">
        <v>999741</v>
      </c>
      <c r="N37" s="269">
        <f>L37-M37</f>
        <v>0</v>
      </c>
      <c r="O37" s="269">
        <f>$F37*N37</f>
        <v>0</v>
      </c>
      <c r="P37" s="821">
        <f>O37/1000000</f>
        <v>0</v>
      </c>
      <c r="Q37" s="675"/>
    </row>
    <row r="38" spans="1:17" s="372" customFormat="1" ht="16.5">
      <c r="A38" s="704">
        <v>2</v>
      </c>
      <c r="B38" s="399" t="s">
        <v>298</v>
      </c>
      <c r="C38" s="400">
        <v>4902490</v>
      </c>
      <c r="D38" s="101" t="s">
        <v>12</v>
      </c>
      <c r="E38" s="101" t="s">
        <v>251</v>
      </c>
      <c r="F38" s="401">
        <v>-1000</v>
      </c>
      <c r="G38" s="284">
        <v>10901</v>
      </c>
      <c r="H38" s="285">
        <v>10405</v>
      </c>
      <c r="I38" s="269">
        <f>G38-H38</f>
        <v>496</v>
      </c>
      <c r="J38" s="269">
        <f>$F38*I38</f>
        <v>-496000</v>
      </c>
      <c r="K38" s="929">
        <f>J38/1000000</f>
        <v>-0.496</v>
      </c>
      <c r="L38" s="284">
        <v>4</v>
      </c>
      <c r="M38" s="285">
        <v>4</v>
      </c>
      <c r="N38" s="269">
        <f>L38-M38</f>
        <v>0</v>
      </c>
      <c r="O38" s="269">
        <f>$F38*N38</f>
        <v>0</v>
      </c>
      <c r="P38" s="821">
        <f>O38/1000000</f>
        <v>0</v>
      </c>
      <c r="Q38" s="674"/>
    </row>
    <row r="39" spans="1:17" s="428" customFormat="1" ht="16.5">
      <c r="A39" s="705">
        <v>3</v>
      </c>
      <c r="B39" s="458" t="s">
        <v>502</v>
      </c>
      <c r="C39" s="425">
        <v>4902483</v>
      </c>
      <c r="D39" s="426" t="s">
        <v>12</v>
      </c>
      <c r="E39" s="426" t="s">
        <v>251</v>
      </c>
      <c r="F39" s="427">
        <v>-750</v>
      </c>
      <c r="G39" s="284">
        <v>993418</v>
      </c>
      <c r="H39" s="285">
        <v>993276</v>
      </c>
      <c r="I39" s="269">
        <f>G39-H39</f>
        <v>142</v>
      </c>
      <c r="J39" s="269">
        <f>$F39*I39</f>
        <v>-106500</v>
      </c>
      <c r="K39" s="929">
        <f>J39/1000000</f>
        <v>-0.1065</v>
      </c>
      <c r="L39" s="284">
        <v>999402</v>
      </c>
      <c r="M39" s="285">
        <v>999402</v>
      </c>
      <c r="N39" s="269">
        <f>L39-M39</f>
        <v>0</v>
      </c>
      <c r="O39" s="269">
        <f>$F39*N39</f>
        <v>0</v>
      </c>
      <c r="P39" s="821">
        <f>O39/1000000</f>
        <v>0</v>
      </c>
      <c r="Q39" s="679"/>
    </row>
    <row r="40" spans="1:17" s="428" customFormat="1" ht="16.5">
      <c r="A40" s="722"/>
      <c r="B40" s="424"/>
      <c r="C40" s="425"/>
      <c r="D40" s="426"/>
      <c r="E40" s="426"/>
      <c r="F40" s="427"/>
      <c r="G40" s="284"/>
      <c r="H40" s="424"/>
      <c r="I40" s="78" t="s">
        <v>451</v>
      </c>
      <c r="J40" s="269"/>
      <c r="K40" s="930">
        <f>SUM(K37:K39)</f>
        <v>-1.0165</v>
      </c>
      <c r="L40" s="284"/>
      <c r="M40" s="285"/>
      <c r="N40" s="269"/>
      <c r="O40" s="269"/>
      <c r="P40" s="834">
        <f>SUM(P37:P39)</f>
        <v>0</v>
      </c>
      <c r="Q40" s="679"/>
    </row>
    <row r="41" spans="1:17" s="428" customFormat="1" ht="16.5">
      <c r="A41" s="722"/>
      <c r="B41" s="536" t="s">
        <v>456</v>
      </c>
      <c r="C41" s="425"/>
      <c r="D41" s="426"/>
      <c r="E41" s="426"/>
      <c r="F41" s="427"/>
      <c r="G41" s="284"/>
      <c r="H41" s="78"/>
      <c r="I41" s="269"/>
      <c r="J41" s="269"/>
      <c r="K41" s="930"/>
      <c r="L41" s="284"/>
      <c r="M41" s="285"/>
      <c r="N41" s="269"/>
      <c r="O41" s="269"/>
      <c r="P41" s="834"/>
      <c r="Q41" s="679"/>
    </row>
    <row r="42" spans="1:17" s="428" customFormat="1" ht="18">
      <c r="A42" s="723"/>
      <c r="B42" s="329" t="s">
        <v>257</v>
      </c>
      <c r="C42" s="680" t="s">
        <v>449</v>
      </c>
      <c r="D42" s="329"/>
      <c r="E42" s="329"/>
      <c r="F42" s="329"/>
      <c r="G42" s="699">
        <v>19.28</v>
      </c>
      <c r="H42" s="329" t="s">
        <v>259</v>
      </c>
      <c r="I42" s="329"/>
      <c r="J42" s="357"/>
      <c r="K42" s="931">
        <f t="shared" ref="K42:K47" si="4">($K$40*G42)/100</f>
        <v>-0.19598120000000002</v>
      </c>
      <c r="L42" s="699"/>
      <c r="M42" s="329"/>
      <c r="N42" s="329"/>
      <c r="O42" s="329"/>
      <c r="P42" s="918">
        <f t="shared" ref="P42:P47" si="5">($P$40*G42)/100</f>
        <v>0</v>
      </c>
      <c r="Q42" s="679"/>
    </row>
    <row r="43" spans="1:17" s="428" customFormat="1" ht="18">
      <c r="A43" s="723"/>
      <c r="B43" s="329" t="s">
        <v>308</v>
      </c>
      <c r="C43" s="680" t="s">
        <v>449</v>
      </c>
      <c r="D43" s="329"/>
      <c r="E43" s="329"/>
      <c r="F43" s="329"/>
      <c r="G43" s="699">
        <v>28.29</v>
      </c>
      <c r="H43" s="329" t="s">
        <v>259</v>
      </c>
      <c r="I43" s="329"/>
      <c r="J43" s="357"/>
      <c r="K43" s="931">
        <f t="shared" si="4"/>
        <v>-0.28756784999999996</v>
      </c>
      <c r="L43" s="699"/>
      <c r="M43" s="17"/>
      <c r="N43" s="329"/>
      <c r="O43" s="329"/>
      <c r="P43" s="918">
        <f t="shared" si="5"/>
        <v>0</v>
      </c>
      <c r="Q43" s="679"/>
    </row>
    <row r="44" spans="1:17" s="428" customFormat="1" ht="18">
      <c r="A44" s="723"/>
      <c r="B44" s="329" t="s">
        <v>309</v>
      </c>
      <c r="C44" s="680" t="s">
        <v>449</v>
      </c>
      <c r="D44" s="329"/>
      <c r="E44" s="329"/>
      <c r="F44" s="329"/>
      <c r="G44" s="699">
        <v>16.07</v>
      </c>
      <c r="H44" s="329" t="s">
        <v>259</v>
      </c>
      <c r="I44" s="329"/>
      <c r="J44" s="357"/>
      <c r="K44" s="931">
        <f t="shared" si="4"/>
        <v>-0.16335155000000001</v>
      </c>
      <c r="L44" s="699"/>
      <c r="M44" s="329"/>
      <c r="N44" s="329"/>
      <c r="O44" s="329"/>
      <c r="P44" s="918">
        <f t="shared" si="5"/>
        <v>0</v>
      </c>
      <c r="Q44" s="679"/>
    </row>
    <row r="45" spans="1:17" s="428" customFormat="1" ht="18">
      <c r="A45" s="723"/>
      <c r="B45" s="329" t="s">
        <v>310</v>
      </c>
      <c r="C45" s="680" t="s">
        <v>449</v>
      </c>
      <c r="D45" s="329"/>
      <c r="E45" s="329"/>
      <c r="F45" s="329"/>
      <c r="G45" s="699">
        <v>30.3</v>
      </c>
      <c r="H45" s="329" t="s">
        <v>259</v>
      </c>
      <c r="I45" s="329"/>
      <c r="J45" s="357"/>
      <c r="K45" s="931">
        <f t="shared" si="4"/>
        <v>-0.30799949999999998</v>
      </c>
      <c r="L45" s="699"/>
      <c r="M45" s="329"/>
      <c r="N45" s="329"/>
      <c r="O45" s="329"/>
      <c r="P45" s="918">
        <f t="shared" si="5"/>
        <v>0</v>
      </c>
      <c r="Q45" s="679"/>
    </row>
    <row r="46" spans="1:17" s="428" customFormat="1" ht="18">
      <c r="A46" s="723"/>
      <c r="B46" s="329" t="s">
        <v>311</v>
      </c>
      <c r="C46" s="680" t="s">
        <v>449</v>
      </c>
      <c r="D46" s="329"/>
      <c r="E46" s="329"/>
      <c r="F46" s="329"/>
      <c r="G46" s="699">
        <v>6.06</v>
      </c>
      <c r="H46" s="329" t="s">
        <v>259</v>
      </c>
      <c r="I46" s="329"/>
      <c r="J46" s="357"/>
      <c r="K46" s="931">
        <f t="shared" si="4"/>
        <v>-6.1599899999999999E-2</v>
      </c>
      <c r="L46" s="699"/>
      <c r="M46" s="329"/>
      <c r="N46" s="329"/>
      <c r="O46" s="329"/>
      <c r="P46" s="918">
        <f t="shared" si="5"/>
        <v>0</v>
      </c>
      <c r="Q46" s="679"/>
    </row>
    <row r="47" spans="1:17" s="428" customFormat="1" ht="18.75" thickBot="1">
      <c r="A47" s="724"/>
      <c r="B47" s="691" t="s">
        <v>412</v>
      </c>
      <c r="C47" s="692" t="s">
        <v>449</v>
      </c>
      <c r="D47" s="45"/>
      <c r="E47" s="45"/>
      <c r="F47" s="693"/>
      <c r="G47" s="702">
        <v>0</v>
      </c>
      <c r="H47" s="691" t="s">
        <v>259</v>
      </c>
      <c r="I47" s="45"/>
      <c r="J47" s="694"/>
      <c r="K47" s="932">
        <f t="shared" si="4"/>
        <v>0</v>
      </c>
      <c r="L47" s="702"/>
      <c r="M47" s="45"/>
      <c r="N47" s="45"/>
      <c r="O47" s="45"/>
      <c r="P47" s="920">
        <f t="shared" si="5"/>
        <v>0</v>
      </c>
      <c r="Q47" s="698"/>
    </row>
    <row r="48" spans="1:17" s="428" customFormat="1" ht="18.75" thickBot="1">
      <c r="A48" s="256"/>
      <c r="B48" s="329"/>
      <c r="C48" s="680"/>
      <c r="D48" s="17"/>
      <c r="E48" s="17"/>
      <c r="F48" s="681"/>
      <c r="G48" s="706"/>
      <c r="H48" s="329"/>
      <c r="I48" s="17"/>
      <c r="J48" s="682"/>
      <c r="K48" s="931"/>
      <c r="L48" s="706"/>
      <c r="M48" s="17"/>
      <c r="N48" s="17"/>
      <c r="O48" s="17"/>
      <c r="P48" s="924"/>
      <c r="Q48" s="424"/>
    </row>
    <row r="49" spans="1:17" s="428" customFormat="1" ht="19.5" customHeight="1">
      <c r="A49" s="721" t="s">
        <v>460</v>
      </c>
      <c r="B49" s="703" t="s">
        <v>452</v>
      </c>
      <c r="C49" s="707"/>
      <c r="D49" s="447"/>
      <c r="E49" s="447"/>
      <c r="F49" s="751"/>
      <c r="G49" s="754"/>
      <c r="H49" s="708"/>
      <c r="I49" s="447"/>
      <c r="J49" s="709"/>
      <c r="K49" s="948"/>
      <c r="L49" s="447"/>
      <c r="M49" s="447"/>
      <c r="N49" s="447"/>
      <c r="O49" s="447"/>
      <c r="P49" s="954"/>
      <c r="Q49" s="710"/>
    </row>
    <row r="50" spans="1:17" s="372" customFormat="1" ht="18">
      <c r="A50" s="704">
        <v>1</v>
      </c>
      <c r="B50" s="612" t="s">
        <v>425</v>
      </c>
      <c r="C50" s="356">
        <v>5295115</v>
      </c>
      <c r="D50" s="584" t="s">
        <v>12</v>
      </c>
      <c r="E50" s="584" t="s">
        <v>307</v>
      </c>
      <c r="F50" s="430">
        <v>-100</v>
      </c>
      <c r="G50" s="284">
        <v>250457</v>
      </c>
      <c r="H50" s="285">
        <v>264957</v>
      </c>
      <c r="I50" s="269">
        <f>G50-H50</f>
        <v>-14500</v>
      </c>
      <c r="J50" s="269">
        <f>$F50*I50</f>
        <v>1450000</v>
      </c>
      <c r="K50" s="933">
        <f>J50/1000000</f>
        <v>1.45</v>
      </c>
      <c r="L50" s="285">
        <v>984104</v>
      </c>
      <c r="M50" s="285">
        <v>984104</v>
      </c>
      <c r="N50" s="269">
        <f>L50-M50</f>
        <v>0</v>
      </c>
      <c r="O50" s="269">
        <f>$F50*N50</f>
        <v>0</v>
      </c>
      <c r="P50" s="821">
        <f>O50/1000000</f>
        <v>0</v>
      </c>
      <c r="Q50" s="674"/>
    </row>
    <row r="51" spans="1:17" s="372" customFormat="1" ht="18">
      <c r="A51" s="678"/>
      <c r="B51" s="612"/>
      <c r="C51" s="356"/>
      <c r="D51" s="584"/>
      <c r="E51" s="584"/>
      <c r="F51" s="430"/>
      <c r="G51" s="284"/>
      <c r="H51" s="424"/>
      <c r="I51" s="78" t="s">
        <v>453</v>
      </c>
      <c r="J51" s="269"/>
      <c r="K51" s="934">
        <f>K50</f>
        <v>1.45</v>
      </c>
      <c r="L51" s="285"/>
      <c r="M51" s="285"/>
      <c r="N51" s="269"/>
      <c r="O51" s="269"/>
      <c r="P51" s="834">
        <f>P50</f>
        <v>0</v>
      </c>
      <c r="Q51" s="674"/>
    </row>
    <row r="52" spans="1:17" s="372" customFormat="1" ht="16.5">
      <c r="A52" s="678"/>
      <c r="B52" s="536" t="s">
        <v>526</v>
      </c>
      <c r="C52" s="425"/>
      <c r="D52" s="426"/>
      <c r="E52" s="426"/>
      <c r="F52" s="427"/>
      <c r="G52" s="284"/>
      <c r="H52" s="78"/>
      <c r="I52" s="269"/>
      <c r="J52" s="269"/>
      <c r="K52" s="934"/>
      <c r="L52" s="285"/>
      <c r="M52" s="285"/>
      <c r="N52" s="269"/>
      <c r="O52" s="269"/>
      <c r="P52" s="834"/>
      <c r="Q52" s="674"/>
    </row>
    <row r="53" spans="1:17" s="372" customFormat="1" ht="18">
      <c r="A53" s="678"/>
      <c r="B53" s="329" t="s">
        <v>257</v>
      </c>
      <c r="C53" s="680" t="s">
        <v>258</v>
      </c>
      <c r="D53" s="329"/>
      <c r="E53" s="329"/>
      <c r="F53" s="752"/>
      <c r="G53" s="699">
        <v>33.229999999999997</v>
      </c>
      <c r="H53" s="329" t="s">
        <v>259</v>
      </c>
      <c r="I53" s="241"/>
      <c r="J53" s="353"/>
      <c r="K53" s="935">
        <f t="shared" ref="K53:K58" si="6">($K$51*G53)/100</f>
        <v>0.48183499999999996</v>
      </c>
      <c r="L53" s="706"/>
      <c r="M53" s="329"/>
      <c r="N53" s="728"/>
      <c r="O53" s="353"/>
      <c r="P53" s="881">
        <f>($P$51*G53)/100</f>
        <v>0</v>
      </c>
      <c r="Q53" s="729"/>
    </row>
    <row r="54" spans="1:17" s="372" customFormat="1" ht="18">
      <c r="A54" s="678"/>
      <c r="B54" s="329" t="s">
        <v>308</v>
      </c>
      <c r="C54" s="680" t="s">
        <v>258</v>
      </c>
      <c r="D54" s="329"/>
      <c r="E54" s="329"/>
      <c r="F54" s="752"/>
      <c r="G54" s="699">
        <v>40.99</v>
      </c>
      <c r="H54" s="329" t="s">
        <v>259</v>
      </c>
      <c r="I54" s="706"/>
      <c r="J54" s="353"/>
      <c r="K54" s="935">
        <f t="shared" si="6"/>
        <v>0.59435499999999997</v>
      </c>
      <c r="L54" s="706"/>
      <c r="M54" s="17"/>
      <c r="N54" s="728"/>
      <c r="O54" s="353"/>
      <c r="P54" s="881">
        <f>($P$51*G54)/100</f>
        <v>0</v>
      </c>
      <c r="Q54" s="729"/>
    </row>
    <row r="55" spans="1:17" s="372" customFormat="1" ht="18">
      <c r="A55" s="678"/>
      <c r="B55" s="329" t="s">
        <v>309</v>
      </c>
      <c r="C55" s="680" t="s">
        <v>258</v>
      </c>
      <c r="D55" s="329"/>
      <c r="E55" s="329"/>
      <c r="F55" s="752"/>
      <c r="G55" s="699">
        <v>20.45</v>
      </c>
      <c r="H55" s="329" t="s">
        <v>259</v>
      </c>
      <c r="I55" s="241"/>
      <c r="J55" s="353"/>
      <c r="K55" s="935">
        <f t="shared" si="6"/>
        <v>0.29652499999999998</v>
      </c>
      <c r="L55" s="706"/>
      <c r="M55" s="329"/>
      <c r="N55" s="728"/>
      <c r="O55" s="353"/>
      <c r="P55" s="881">
        <f>($P$51*G55)/100</f>
        <v>0</v>
      </c>
      <c r="Q55" s="729"/>
    </row>
    <row r="56" spans="1:17" s="372" customFormat="1" ht="18">
      <c r="A56" s="678"/>
      <c r="B56" s="329" t="s">
        <v>310</v>
      </c>
      <c r="C56" s="680" t="s">
        <v>258</v>
      </c>
      <c r="D56" s="329"/>
      <c r="E56" s="329"/>
      <c r="F56" s="752"/>
      <c r="G56" s="699">
        <v>3.79</v>
      </c>
      <c r="H56" s="329" t="s">
        <v>259</v>
      </c>
      <c r="I56" s="241"/>
      <c r="J56" s="353"/>
      <c r="K56" s="935">
        <f t="shared" si="6"/>
        <v>5.4954999999999997E-2</v>
      </c>
      <c r="L56" s="706"/>
      <c r="M56" s="329"/>
      <c r="N56" s="728"/>
      <c r="O56" s="353"/>
      <c r="P56" s="881">
        <f>($P$51*G56)/100</f>
        <v>0</v>
      </c>
      <c r="Q56" s="729"/>
    </row>
    <row r="57" spans="1:17" s="372" customFormat="1" ht="18">
      <c r="A57" s="678"/>
      <c r="B57" s="329" t="s">
        <v>311</v>
      </c>
      <c r="C57" s="680" t="s">
        <v>258</v>
      </c>
      <c r="D57" s="329"/>
      <c r="E57" s="329"/>
      <c r="F57" s="752"/>
      <c r="G57" s="699">
        <v>0.75</v>
      </c>
      <c r="H57" s="329" t="s">
        <v>259</v>
      </c>
      <c r="I57" s="241"/>
      <c r="J57" s="353"/>
      <c r="K57" s="935">
        <f t="shared" si="6"/>
        <v>1.0874999999999999E-2</v>
      </c>
      <c r="L57" s="706"/>
      <c r="M57" s="329"/>
      <c r="N57" s="728"/>
      <c r="O57" s="353"/>
      <c r="P57" s="881">
        <f>($P$51*G57)/100</f>
        <v>0</v>
      </c>
      <c r="Q57" s="729"/>
    </row>
    <row r="58" spans="1:17" s="372" customFormat="1" ht="18.75" thickBot="1">
      <c r="A58" s="711"/>
      <c r="B58" s="691" t="s">
        <v>412</v>
      </c>
      <c r="C58" s="692" t="s">
        <v>258</v>
      </c>
      <c r="D58" s="45"/>
      <c r="E58" s="45"/>
      <c r="F58" s="753"/>
      <c r="G58" s="702">
        <v>0.77</v>
      </c>
      <c r="H58" s="691" t="s">
        <v>259</v>
      </c>
      <c r="I58" s="725"/>
      <c r="J58" s="725"/>
      <c r="K58" s="949">
        <f t="shared" si="6"/>
        <v>1.1165000000000001E-2</v>
      </c>
      <c r="L58" s="733"/>
      <c r="M58" s="45"/>
      <c r="N58" s="450"/>
      <c r="O58" s="726"/>
      <c r="P58" s="841">
        <f>($P$51*G53)/100</f>
        <v>0</v>
      </c>
      <c r="Q58" s="730"/>
    </row>
    <row r="59" spans="1:17" s="372" customFormat="1" ht="18">
      <c r="A59" s="75"/>
      <c r="B59" s="329"/>
      <c r="C59" s="662"/>
      <c r="D59" s="17"/>
      <c r="E59" s="17"/>
      <c r="F59" s="681"/>
      <c r="G59" s="706"/>
      <c r="H59" s="329"/>
      <c r="I59" s="17"/>
      <c r="J59" s="682"/>
      <c r="K59" s="931"/>
      <c r="L59" s="706"/>
      <c r="M59" s="17"/>
      <c r="N59" s="17"/>
      <c r="O59" s="17"/>
      <c r="P59" s="918"/>
      <c r="Q59" s="399"/>
    </row>
    <row r="60" spans="1:17" s="372" customFormat="1" ht="20.25" thickBot="1">
      <c r="A60" s="732" t="s">
        <v>461</v>
      </c>
      <c r="B60" s="1006" t="s">
        <v>464</v>
      </c>
      <c r="C60" s="1006"/>
      <c r="D60" s="1006"/>
      <c r="E60" s="1006"/>
      <c r="F60" s="693"/>
      <c r="G60" s="733"/>
      <c r="H60" s="691"/>
      <c r="I60" s="45"/>
      <c r="J60" s="694"/>
      <c r="K60" s="932"/>
      <c r="L60" s="733"/>
      <c r="M60" s="45"/>
      <c r="N60" s="45"/>
      <c r="O60" s="45"/>
      <c r="P60" s="918"/>
      <c r="Q60" s="450"/>
    </row>
    <row r="61" spans="1:17" s="372" customFormat="1" ht="36">
      <c r="A61" s="991">
        <v>1</v>
      </c>
      <c r="B61" s="992" t="s">
        <v>513</v>
      </c>
      <c r="C61" s="993" t="s">
        <v>443</v>
      </c>
      <c r="D61" s="994" t="s">
        <v>432</v>
      </c>
      <c r="E61" s="995" t="s">
        <v>307</v>
      </c>
      <c r="F61" s="996">
        <v>-240000</v>
      </c>
      <c r="G61" s="997">
        <v>-3.34</v>
      </c>
      <c r="H61" s="998">
        <v>-3</v>
      </c>
      <c r="I61" s="999">
        <f>G61-H61</f>
        <v>-0.33999999999999986</v>
      </c>
      <c r="J61" s="999">
        <f>$F61*I61</f>
        <v>81599.999999999971</v>
      </c>
      <c r="K61" s="1000">
        <f>J61/1000000</f>
        <v>8.1599999999999964E-2</v>
      </c>
      <c r="L61" s="801">
        <v>-31.5</v>
      </c>
      <c r="M61" s="802">
        <v>-31.32</v>
      </c>
      <c r="N61" s="394">
        <f>L61-M61</f>
        <v>-0.17999999999999972</v>
      </c>
      <c r="O61" s="394">
        <f>$F61*N61</f>
        <v>43199.999999999935</v>
      </c>
      <c r="P61" s="1000">
        <f>O61/1000000</f>
        <v>4.3199999999999933E-2</v>
      </c>
      <c r="Q61" s="734"/>
    </row>
    <row r="62" spans="1:17" s="372" customFormat="1" ht="16.5">
      <c r="A62" s="722"/>
      <c r="B62" s="536" t="s">
        <v>455</v>
      </c>
      <c r="C62" s="425"/>
      <c r="D62" s="426"/>
      <c r="E62" s="426"/>
      <c r="F62" s="427"/>
      <c r="G62" s="284"/>
      <c r="H62" s="78"/>
      <c r="I62" s="269"/>
      <c r="J62" s="269"/>
      <c r="K62" s="934"/>
      <c r="L62" s="284"/>
      <c r="M62" s="285"/>
      <c r="N62" s="269"/>
      <c r="O62" s="269"/>
      <c r="P62" s="844"/>
      <c r="Q62" s="376"/>
    </row>
    <row r="63" spans="1:17" s="372" customFormat="1" ht="18">
      <c r="A63" s="723"/>
      <c r="B63" s="329" t="s">
        <v>257</v>
      </c>
      <c r="C63" s="680" t="s">
        <v>449</v>
      </c>
      <c r="D63" s="329"/>
      <c r="E63" s="329"/>
      <c r="F63" s="329"/>
      <c r="G63" s="699">
        <v>30.09</v>
      </c>
      <c r="H63" s="329" t="s">
        <v>259</v>
      </c>
      <c r="I63" s="329"/>
      <c r="J63" s="357"/>
      <c r="K63" s="936">
        <f t="shared" ref="K63:K68" si="7">($K$61*G63)/100</f>
        <v>2.4553439999999989E-2</v>
      </c>
      <c r="L63" s="699"/>
      <c r="M63" s="329"/>
      <c r="N63" s="329"/>
      <c r="O63" s="329"/>
      <c r="P63" s="922">
        <f t="shared" ref="P63:P68" si="8">($P$61*G63)/100</f>
        <v>1.299887999999998E-2</v>
      </c>
      <c r="Q63" s="376"/>
    </row>
    <row r="64" spans="1:17" s="372" customFormat="1" ht="18">
      <c r="A64" s="723"/>
      <c r="B64" s="329" t="s">
        <v>308</v>
      </c>
      <c r="C64" s="680" t="s">
        <v>449</v>
      </c>
      <c r="D64" s="329"/>
      <c r="E64" s="329"/>
      <c r="F64" s="329"/>
      <c r="G64" s="699">
        <v>41.72</v>
      </c>
      <c r="H64" s="329" t="s">
        <v>259</v>
      </c>
      <c r="I64" s="329"/>
      <c r="J64" s="357"/>
      <c r="K64" s="936">
        <f t="shared" si="7"/>
        <v>3.4043519999999987E-2</v>
      </c>
      <c r="L64" s="699"/>
      <c r="M64" s="17"/>
      <c r="N64" s="329"/>
      <c r="O64" s="329"/>
      <c r="P64" s="922">
        <f t="shared" si="8"/>
        <v>1.8023039999999973E-2</v>
      </c>
      <c r="Q64" s="376"/>
    </row>
    <row r="65" spans="1:256" s="372" customFormat="1" ht="18">
      <c r="A65" s="723"/>
      <c r="B65" s="329" t="s">
        <v>309</v>
      </c>
      <c r="C65" s="680" t="s">
        <v>449</v>
      </c>
      <c r="D65" s="329"/>
      <c r="E65" s="329"/>
      <c r="F65" s="329"/>
      <c r="G65" s="699">
        <v>23.33</v>
      </c>
      <c r="H65" s="329" t="s">
        <v>259</v>
      </c>
      <c r="I65" s="329"/>
      <c r="J65" s="357"/>
      <c r="K65" s="936">
        <f t="shared" si="7"/>
        <v>1.903727999999999E-2</v>
      </c>
      <c r="L65" s="699"/>
      <c r="M65" s="329"/>
      <c r="N65" s="329"/>
      <c r="O65" s="329"/>
      <c r="P65" s="922">
        <f t="shared" si="8"/>
        <v>1.0078559999999983E-2</v>
      </c>
      <c r="Q65" s="376"/>
    </row>
    <row r="66" spans="1:256" s="372" customFormat="1" ht="18">
      <c r="A66" s="723"/>
      <c r="B66" s="329" t="s">
        <v>310</v>
      </c>
      <c r="C66" s="680" t="s">
        <v>449</v>
      </c>
      <c r="D66" s="329"/>
      <c r="E66" s="329"/>
      <c r="F66" s="329"/>
      <c r="G66" s="699">
        <v>4.8600000000000003</v>
      </c>
      <c r="H66" s="329" t="s">
        <v>259</v>
      </c>
      <c r="I66" s="329"/>
      <c r="J66" s="357"/>
      <c r="K66" s="936">
        <f t="shared" si="7"/>
        <v>3.9657599999999987E-3</v>
      </c>
      <c r="L66" s="699"/>
      <c r="M66" s="329"/>
      <c r="N66" s="329"/>
      <c r="O66" s="329"/>
      <c r="P66" s="922">
        <f t="shared" si="8"/>
        <v>2.0995199999999971E-3</v>
      </c>
      <c r="Q66" s="376"/>
    </row>
    <row r="67" spans="1:256" s="372" customFormat="1" ht="18">
      <c r="A67" s="723"/>
      <c r="B67" s="329" t="s">
        <v>311</v>
      </c>
      <c r="C67" s="680" t="s">
        <v>449</v>
      </c>
      <c r="D67" s="329"/>
      <c r="E67" s="329"/>
      <c r="F67" s="329"/>
      <c r="G67" s="699">
        <v>0</v>
      </c>
      <c r="H67" s="329" t="s">
        <v>259</v>
      </c>
      <c r="I67" s="329"/>
      <c r="J67" s="357"/>
      <c r="K67" s="936">
        <f t="shared" si="7"/>
        <v>0</v>
      </c>
      <c r="L67" s="699"/>
      <c r="M67" s="329"/>
      <c r="N67" s="329"/>
      <c r="O67" s="329"/>
      <c r="P67" s="922">
        <f t="shared" si="8"/>
        <v>0</v>
      </c>
      <c r="Q67" s="376"/>
    </row>
    <row r="68" spans="1:256" s="372" customFormat="1" ht="18.75" thickBot="1">
      <c r="A68" s="724"/>
      <c r="B68" s="691" t="s">
        <v>412</v>
      </c>
      <c r="C68" s="692" t="s">
        <v>449</v>
      </c>
      <c r="D68" s="45"/>
      <c r="E68" s="45"/>
      <c r="F68" s="693"/>
      <c r="G68" s="702">
        <v>0</v>
      </c>
      <c r="H68" s="691" t="s">
        <v>259</v>
      </c>
      <c r="I68" s="45"/>
      <c r="J68" s="694"/>
      <c r="K68" s="937">
        <f t="shared" si="7"/>
        <v>0</v>
      </c>
      <c r="L68" s="702"/>
      <c r="M68" s="45"/>
      <c r="N68" s="45"/>
      <c r="O68" s="45"/>
      <c r="P68" s="923">
        <f t="shared" si="8"/>
        <v>0</v>
      </c>
      <c r="Q68" s="735"/>
    </row>
    <row r="69" spans="1:256" s="372" customFormat="1" ht="18.75" thickBot="1">
      <c r="A69" s="723"/>
      <c r="B69" s="329"/>
      <c r="C69" s="680"/>
      <c r="D69" s="17"/>
      <c r="E69" s="17"/>
      <c r="F69" s="681"/>
      <c r="G69" s="755"/>
      <c r="H69" s="329"/>
      <c r="I69" s="17"/>
      <c r="J69" s="682"/>
      <c r="K69" s="938"/>
      <c r="L69" s="706"/>
      <c r="M69" s="17"/>
      <c r="N69" s="17"/>
      <c r="O69" s="17"/>
      <c r="P69" s="924"/>
      <c r="Q69" s="538"/>
    </row>
    <row r="70" spans="1:256" s="428" customFormat="1" ht="19.5">
      <c r="A70" s="721" t="s">
        <v>465</v>
      </c>
      <c r="B70" s="720" t="s">
        <v>466</v>
      </c>
      <c r="C70" s="712"/>
      <c r="D70" s="713"/>
      <c r="E70" s="713"/>
      <c r="F70" s="712"/>
      <c r="G70" s="285"/>
      <c r="H70" s="715"/>
      <c r="I70" s="716"/>
      <c r="J70" s="716"/>
      <c r="K70" s="939"/>
      <c r="L70" s="696"/>
      <c r="M70" s="714"/>
      <c r="N70" s="716"/>
      <c r="O70" s="716"/>
      <c r="P70" s="925"/>
      <c r="Q70" s="734"/>
    </row>
    <row r="71" spans="1:256" s="428" customFormat="1" ht="18">
      <c r="A71" s="723" t="s">
        <v>256</v>
      </c>
      <c r="B71" s="329" t="s">
        <v>257</v>
      </c>
      <c r="C71" s="424"/>
      <c r="D71" s="329"/>
      <c r="E71" s="329"/>
      <c r="F71" s="256" t="s">
        <v>446</v>
      </c>
      <c r="G71" s="699"/>
      <c r="H71" s="329"/>
      <c r="I71" s="329"/>
      <c r="J71" s="357"/>
      <c r="K71" s="931">
        <f t="shared" ref="K71:K76" si="9">SUM(K16,K28,K42,K53,K63)</f>
        <v>6.630793465</v>
      </c>
      <c r="L71" s="699"/>
      <c r="M71" s="329"/>
      <c r="N71" s="329"/>
      <c r="O71" s="329"/>
      <c r="P71" s="918">
        <f t="shared" ref="P71:P76" si="10">SUM(P16,P28,P42,P53,P63)</f>
        <v>2.2050879999999981E-2</v>
      </c>
      <c r="Q71" s="376"/>
      <c r="R71" s="363"/>
      <c r="S71" s="364"/>
      <c r="T71" s="363"/>
      <c r="U71" s="363"/>
      <c r="V71" s="363"/>
      <c r="W71" s="154"/>
      <c r="X71" s="363"/>
      <c r="Y71" s="363"/>
      <c r="Z71" s="365"/>
      <c r="AA71" s="363"/>
      <c r="AB71" s="363"/>
      <c r="AC71" s="363"/>
      <c r="AD71" s="363"/>
      <c r="AE71" s="363"/>
      <c r="AF71" s="363"/>
      <c r="AG71" s="362"/>
      <c r="AH71" s="363"/>
      <c r="AI71" s="364"/>
      <c r="AJ71" s="363"/>
      <c r="AK71" s="363"/>
      <c r="AL71" s="363"/>
      <c r="AM71" s="154"/>
      <c r="AN71" s="363"/>
      <c r="AO71" s="363"/>
      <c r="AP71" s="365"/>
      <c r="AQ71" s="363"/>
      <c r="AR71" s="363"/>
      <c r="AS71" s="363"/>
      <c r="AT71" s="363"/>
      <c r="AU71" s="363"/>
      <c r="AV71" s="363"/>
      <c r="AW71" s="362"/>
      <c r="AX71" s="363"/>
      <c r="AY71" s="364"/>
      <c r="AZ71" s="363"/>
      <c r="BA71" s="363"/>
      <c r="BB71" s="363"/>
      <c r="BC71" s="154"/>
      <c r="BD71" s="363"/>
      <c r="BE71" s="363"/>
      <c r="BF71" s="365"/>
      <c r="BG71" s="363"/>
      <c r="BH71" s="363"/>
      <c r="BI71" s="363"/>
      <c r="BJ71" s="363"/>
      <c r="BK71" s="363"/>
      <c r="BL71" s="363"/>
      <c r="BM71" s="362"/>
      <c r="BN71" s="363"/>
      <c r="BO71" s="364"/>
      <c r="BP71" s="363"/>
      <c r="BQ71" s="363"/>
      <c r="BR71" s="363"/>
      <c r="BS71" s="154"/>
      <c r="BT71" s="363"/>
      <c r="BU71" s="363"/>
      <c r="BV71" s="365"/>
      <c r="BW71" s="363"/>
      <c r="BX71" s="363"/>
      <c r="BY71" s="363"/>
      <c r="BZ71" s="363"/>
      <c r="CA71" s="363"/>
      <c r="CB71" s="363"/>
      <c r="CC71" s="362"/>
      <c r="CD71" s="363"/>
      <c r="CE71" s="364"/>
      <c r="CF71" s="363"/>
      <c r="CG71" s="363"/>
      <c r="CH71" s="363"/>
      <c r="CI71" s="154"/>
      <c r="CJ71" s="363"/>
      <c r="CK71" s="363"/>
      <c r="CL71" s="365"/>
      <c r="CM71" s="363"/>
      <c r="CN71" s="363"/>
      <c r="CO71" s="363"/>
      <c r="CP71" s="363"/>
      <c r="CQ71" s="363"/>
      <c r="CR71" s="363"/>
      <c r="CS71" s="362"/>
      <c r="CT71" s="363"/>
      <c r="CU71" s="364"/>
      <c r="CV71" s="363"/>
      <c r="CW71" s="363"/>
      <c r="CX71" s="363"/>
      <c r="CY71" s="154"/>
      <c r="CZ71" s="363"/>
      <c r="DA71" s="363"/>
      <c r="DB71" s="365"/>
      <c r="DC71" s="363"/>
      <c r="DD71" s="363"/>
      <c r="DE71" s="363"/>
      <c r="DF71" s="363"/>
      <c r="DG71" s="363"/>
      <c r="DH71" s="363"/>
      <c r="DI71" s="362"/>
      <c r="DJ71" s="363"/>
      <c r="DK71" s="364"/>
      <c r="DL71" s="363"/>
      <c r="DM71" s="363"/>
      <c r="DN71" s="363"/>
      <c r="DO71" s="154"/>
      <c r="DP71" s="363"/>
      <c r="DQ71" s="363"/>
      <c r="DR71" s="365"/>
      <c r="DS71" s="363"/>
      <c r="DT71" s="363"/>
      <c r="DU71" s="363"/>
      <c r="DV71" s="363"/>
      <c r="DW71" s="363"/>
      <c r="DX71" s="363"/>
      <c r="DY71" s="362"/>
      <c r="DZ71" s="363"/>
      <c r="EA71" s="364"/>
      <c r="EB71" s="363"/>
      <c r="EC71" s="363"/>
      <c r="ED71" s="363"/>
      <c r="EE71" s="154"/>
      <c r="EF71" s="363"/>
      <c r="EG71" s="363"/>
      <c r="EH71" s="365"/>
      <c r="EI71" s="363"/>
      <c r="EJ71" s="363"/>
      <c r="EK71" s="363"/>
      <c r="EL71" s="363"/>
      <c r="EM71" s="363"/>
      <c r="EN71" s="363"/>
      <c r="EO71" s="362"/>
      <c r="EP71" s="363"/>
      <c r="EQ71" s="364"/>
      <c r="ER71" s="363"/>
      <c r="ES71" s="363"/>
      <c r="ET71" s="363"/>
      <c r="EU71" s="154"/>
      <c r="EV71" s="363"/>
      <c r="EW71" s="363"/>
      <c r="EX71" s="365"/>
      <c r="EY71" s="363"/>
      <c r="EZ71" s="363"/>
      <c r="FA71" s="363"/>
      <c r="FB71" s="363"/>
      <c r="FC71" s="363"/>
      <c r="FD71" s="363"/>
      <c r="FE71" s="362"/>
      <c r="FF71" s="363"/>
      <c r="FG71" s="364"/>
      <c r="FH71" s="363"/>
      <c r="FI71" s="363"/>
      <c r="FJ71" s="363"/>
      <c r="FK71" s="154"/>
      <c r="FL71" s="363"/>
      <c r="FM71" s="363"/>
      <c r="FN71" s="365"/>
      <c r="FO71" s="363"/>
      <c r="FP71" s="363"/>
      <c r="FQ71" s="363"/>
      <c r="FR71" s="363"/>
      <c r="FS71" s="363"/>
      <c r="FT71" s="363"/>
      <c r="FU71" s="362"/>
      <c r="FV71" s="363"/>
      <c r="FW71" s="364"/>
      <c r="FX71" s="363"/>
      <c r="FY71" s="363"/>
      <c r="FZ71" s="363"/>
      <c r="GA71" s="154"/>
      <c r="GB71" s="363"/>
      <c r="GC71" s="363"/>
      <c r="GD71" s="365"/>
      <c r="GE71" s="363"/>
      <c r="GF71" s="363"/>
      <c r="GG71" s="363"/>
      <c r="GH71" s="363"/>
      <c r="GI71" s="363"/>
      <c r="GJ71" s="363"/>
      <c r="GK71" s="362"/>
      <c r="GL71" s="363"/>
      <c r="GM71" s="364"/>
      <c r="GN71" s="363"/>
      <c r="GO71" s="363"/>
      <c r="GP71" s="363"/>
      <c r="GQ71" s="154"/>
      <c r="GR71" s="363"/>
      <c r="GS71" s="363"/>
      <c r="GT71" s="365"/>
      <c r="GU71" s="363"/>
      <c r="GV71" s="363"/>
      <c r="GW71" s="363"/>
      <c r="GX71" s="363"/>
      <c r="GY71" s="363"/>
      <c r="GZ71" s="363"/>
      <c r="HA71" s="362"/>
      <c r="HB71" s="363"/>
      <c r="HC71" s="364"/>
      <c r="HD71" s="363"/>
      <c r="HE71" s="363"/>
      <c r="HF71" s="363"/>
      <c r="HG71" s="154"/>
      <c r="HH71" s="363"/>
      <c r="HI71" s="363"/>
      <c r="HJ71" s="365"/>
      <c r="HK71" s="363"/>
      <c r="HL71" s="363"/>
      <c r="HM71" s="363"/>
      <c r="HN71" s="363"/>
      <c r="HO71" s="363"/>
      <c r="HP71" s="363"/>
      <c r="HQ71" s="362"/>
      <c r="HR71" s="363"/>
      <c r="HS71" s="364"/>
      <c r="HT71" s="363"/>
      <c r="HU71" s="363"/>
      <c r="HV71" s="363"/>
      <c r="HW71" s="154"/>
      <c r="HX71" s="363"/>
      <c r="HY71" s="363"/>
      <c r="HZ71" s="365"/>
      <c r="IA71" s="363"/>
      <c r="IB71" s="363"/>
      <c r="IC71" s="363"/>
      <c r="ID71" s="363"/>
      <c r="IE71" s="363"/>
      <c r="IF71" s="363"/>
      <c r="IG71" s="362"/>
      <c r="IH71" s="363"/>
      <c r="II71" s="364"/>
      <c r="IJ71" s="363"/>
      <c r="IK71" s="363"/>
      <c r="IL71" s="363"/>
      <c r="IM71" s="154"/>
      <c r="IN71" s="363"/>
      <c r="IO71" s="363"/>
      <c r="IP71" s="365"/>
      <c r="IQ71" s="363"/>
      <c r="IR71" s="363"/>
      <c r="IS71" s="363"/>
      <c r="IT71" s="363"/>
      <c r="IU71" s="363"/>
      <c r="IV71" s="363"/>
    </row>
    <row r="72" spans="1:256" s="428" customFormat="1" ht="18">
      <c r="A72" s="723" t="s">
        <v>260</v>
      </c>
      <c r="B72" s="329" t="s">
        <v>308</v>
      </c>
      <c r="C72" s="424"/>
      <c r="D72" s="329"/>
      <c r="E72" s="329"/>
      <c r="F72" s="256" t="s">
        <v>446</v>
      </c>
      <c r="G72" s="699"/>
      <c r="H72" s="329"/>
      <c r="I72" s="329"/>
      <c r="J72" s="357"/>
      <c r="K72" s="931">
        <f t="shared" si="9"/>
        <v>9.1938665449999988</v>
      </c>
      <c r="L72" s="699"/>
      <c r="M72" s="17"/>
      <c r="N72" s="329"/>
      <c r="O72" s="329"/>
      <c r="P72" s="918">
        <f t="shared" si="10"/>
        <v>3.0984139999999973E-2</v>
      </c>
      <c r="Q72" s="376"/>
      <c r="R72" s="363"/>
      <c r="S72" s="364"/>
      <c r="T72" s="363"/>
      <c r="U72" s="363"/>
      <c r="V72" s="363"/>
      <c r="W72" s="154"/>
      <c r="X72" s="363"/>
      <c r="Y72" s="363"/>
      <c r="Z72" s="365"/>
      <c r="AA72" s="363"/>
      <c r="AB72" s="363"/>
      <c r="AC72"/>
      <c r="AD72" s="363"/>
      <c r="AE72" s="363"/>
      <c r="AF72" s="363"/>
      <c r="AG72" s="362"/>
      <c r="AH72" s="363"/>
      <c r="AI72" s="364"/>
      <c r="AJ72" s="363"/>
      <c r="AK72" s="363"/>
      <c r="AL72" s="363"/>
      <c r="AM72" s="154"/>
      <c r="AN72" s="363"/>
      <c r="AO72" s="363"/>
      <c r="AP72" s="365"/>
      <c r="AQ72" s="363"/>
      <c r="AR72" s="363"/>
      <c r="AS72"/>
      <c r="AT72" s="363"/>
      <c r="AU72" s="363"/>
      <c r="AV72" s="363"/>
      <c r="AW72" s="362"/>
      <c r="AX72" s="363"/>
      <c r="AY72" s="364"/>
      <c r="AZ72" s="363"/>
      <c r="BA72" s="363"/>
      <c r="BB72" s="363"/>
      <c r="BC72" s="154"/>
      <c r="BD72" s="363"/>
      <c r="BE72" s="363"/>
      <c r="BF72" s="365"/>
      <c r="BG72" s="363"/>
      <c r="BH72" s="363"/>
      <c r="BI72"/>
      <c r="BJ72" s="363"/>
      <c r="BK72" s="363"/>
      <c r="BL72" s="363"/>
      <c r="BM72" s="362"/>
      <c r="BN72" s="363"/>
      <c r="BO72" s="364"/>
      <c r="BP72" s="363"/>
      <c r="BQ72" s="363"/>
      <c r="BR72" s="363"/>
      <c r="BS72" s="154"/>
      <c r="BT72" s="363"/>
      <c r="BU72" s="363"/>
      <c r="BV72" s="365"/>
      <c r="BW72" s="363"/>
      <c r="BX72" s="363"/>
      <c r="BY72"/>
      <c r="BZ72" s="363"/>
      <c r="CA72" s="363"/>
      <c r="CB72" s="363"/>
      <c r="CC72" s="362"/>
      <c r="CD72" s="363"/>
      <c r="CE72" s="364"/>
      <c r="CF72" s="363"/>
      <c r="CG72" s="363"/>
      <c r="CH72" s="363"/>
      <c r="CI72" s="154"/>
      <c r="CJ72" s="363"/>
      <c r="CK72" s="363"/>
      <c r="CL72" s="365"/>
      <c r="CM72" s="363"/>
      <c r="CN72" s="363"/>
      <c r="CO72"/>
      <c r="CP72" s="363"/>
      <c r="CQ72" s="363"/>
      <c r="CR72" s="363"/>
      <c r="CS72" s="362"/>
      <c r="CT72" s="363"/>
      <c r="CU72" s="364"/>
      <c r="CV72" s="363"/>
      <c r="CW72" s="363"/>
      <c r="CX72" s="363"/>
      <c r="CY72" s="154"/>
      <c r="CZ72" s="363"/>
      <c r="DA72" s="363"/>
      <c r="DB72" s="365"/>
      <c r="DC72" s="363"/>
      <c r="DD72" s="363"/>
      <c r="DE72"/>
      <c r="DF72" s="363"/>
      <c r="DG72" s="363"/>
      <c r="DH72" s="363"/>
      <c r="DI72" s="362"/>
      <c r="DJ72" s="363"/>
      <c r="DK72" s="364"/>
      <c r="DL72" s="363"/>
      <c r="DM72" s="363"/>
      <c r="DN72" s="363"/>
      <c r="DO72" s="154"/>
      <c r="DP72" s="363"/>
      <c r="DQ72" s="363"/>
      <c r="DR72" s="365"/>
      <c r="DS72" s="363"/>
      <c r="DT72" s="363"/>
      <c r="DU72"/>
      <c r="DV72" s="363"/>
      <c r="DW72" s="363"/>
      <c r="DX72" s="363"/>
      <c r="DY72" s="362"/>
      <c r="DZ72" s="363"/>
      <c r="EA72" s="364"/>
      <c r="EB72" s="363"/>
      <c r="EC72" s="363"/>
      <c r="ED72" s="363"/>
      <c r="EE72" s="154"/>
      <c r="EF72" s="363"/>
      <c r="EG72" s="363"/>
      <c r="EH72" s="365"/>
      <c r="EI72" s="363"/>
      <c r="EJ72" s="363"/>
      <c r="EK72"/>
      <c r="EL72" s="363"/>
      <c r="EM72" s="363"/>
      <c r="EN72" s="363"/>
      <c r="EO72" s="362"/>
      <c r="EP72" s="363"/>
      <c r="EQ72" s="364"/>
      <c r="ER72" s="363"/>
      <c r="ES72" s="363"/>
      <c r="ET72" s="363"/>
      <c r="EU72" s="154"/>
      <c r="EV72" s="363"/>
      <c r="EW72" s="363"/>
      <c r="EX72" s="365"/>
      <c r="EY72" s="363"/>
      <c r="EZ72" s="363"/>
      <c r="FA72"/>
      <c r="FB72" s="363"/>
      <c r="FC72" s="363"/>
      <c r="FD72" s="363"/>
      <c r="FE72" s="362"/>
      <c r="FF72" s="363"/>
      <c r="FG72" s="364"/>
      <c r="FH72" s="363"/>
      <c r="FI72" s="363"/>
      <c r="FJ72" s="363"/>
      <c r="FK72" s="154"/>
      <c r="FL72" s="363"/>
      <c r="FM72" s="363"/>
      <c r="FN72" s="365"/>
      <c r="FO72" s="363"/>
      <c r="FP72" s="363"/>
      <c r="FQ72"/>
      <c r="FR72" s="363"/>
      <c r="FS72" s="363"/>
      <c r="FT72" s="363"/>
      <c r="FU72" s="362"/>
      <c r="FV72" s="363"/>
      <c r="FW72" s="364"/>
      <c r="FX72" s="363"/>
      <c r="FY72" s="363"/>
      <c r="FZ72" s="363"/>
      <c r="GA72" s="154"/>
      <c r="GB72" s="363"/>
      <c r="GC72" s="363"/>
      <c r="GD72" s="365"/>
      <c r="GE72" s="363"/>
      <c r="GF72" s="363"/>
      <c r="GG72"/>
      <c r="GH72" s="363"/>
      <c r="GI72" s="363"/>
      <c r="GJ72" s="363"/>
      <c r="GK72" s="362"/>
      <c r="GL72" s="363"/>
      <c r="GM72" s="364"/>
      <c r="GN72" s="363"/>
      <c r="GO72" s="363"/>
      <c r="GP72" s="363"/>
      <c r="GQ72" s="154"/>
      <c r="GR72" s="363"/>
      <c r="GS72" s="363"/>
      <c r="GT72" s="365"/>
      <c r="GU72" s="363"/>
      <c r="GV72" s="363"/>
      <c r="GW72"/>
      <c r="GX72" s="363"/>
      <c r="GY72" s="363"/>
      <c r="GZ72" s="363"/>
      <c r="HA72" s="362"/>
      <c r="HB72" s="363"/>
      <c r="HC72" s="364"/>
      <c r="HD72" s="363"/>
      <c r="HE72" s="363"/>
      <c r="HF72" s="363"/>
      <c r="HG72" s="154"/>
      <c r="HH72" s="363"/>
      <c r="HI72" s="363"/>
      <c r="HJ72" s="365"/>
      <c r="HK72" s="363"/>
      <c r="HL72" s="363"/>
      <c r="HM72"/>
      <c r="HN72" s="363"/>
      <c r="HO72" s="363"/>
      <c r="HP72" s="363"/>
      <c r="HQ72" s="362"/>
      <c r="HR72" s="363"/>
      <c r="HS72" s="364"/>
      <c r="HT72" s="363"/>
      <c r="HU72" s="363"/>
      <c r="HV72" s="363"/>
      <c r="HW72" s="154"/>
      <c r="HX72" s="363"/>
      <c r="HY72" s="363"/>
      <c r="HZ72" s="365"/>
      <c r="IA72" s="363"/>
      <c r="IB72" s="363"/>
      <c r="IC72"/>
      <c r="ID72" s="363"/>
      <c r="IE72" s="363"/>
      <c r="IF72" s="363"/>
      <c r="IG72" s="362"/>
      <c r="IH72" s="363"/>
      <c r="II72" s="364"/>
      <c r="IJ72" s="363"/>
      <c r="IK72" s="363"/>
      <c r="IL72" s="363"/>
      <c r="IM72" s="154"/>
      <c r="IN72" s="363"/>
      <c r="IO72" s="363"/>
      <c r="IP72" s="365"/>
      <c r="IQ72" s="363"/>
      <c r="IR72" s="363"/>
      <c r="IS72"/>
      <c r="IT72" s="363"/>
      <c r="IU72" s="363"/>
      <c r="IV72" s="363"/>
    </row>
    <row r="73" spans="1:256" s="428" customFormat="1" ht="18">
      <c r="A73" s="723" t="s">
        <v>261</v>
      </c>
      <c r="B73" s="329" t="s">
        <v>309</v>
      </c>
      <c r="C73" s="424"/>
      <c r="D73" s="329"/>
      <c r="E73" s="329"/>
      <c r="F73" s="256" t="s">
        <v>446</v>
      </c>
      <c r="G73" s="699"/>
      <c r="H73" s="329"/>
      <c r="I73" s="329"/>
      <c r="J73" s="357"/>
      <c r="K73" s="931">
        <f t="shared" si="9"/>
        <v>5.0063976800000001</v>
      </c>
      <c r="L73" s="699"/>
      <c r="M73" s="329"/>
      <c r="N73" s="329"/>
      <c r="O73" s="329"/>
      <c r="P73" s="918">
        <f t="shared" si="10"/>
        <v>1.7487559999999982E-2</v>
      </c>
      <c r="Q73" s="376"/>
      <c r="R73" s="363"/>
      <c r="S73" s="364"/>
      <c r="T73" s="363"/>
      <c r="U73" s="363"/>
      <c r="V73" s="363"/>
      <c r="W73" s="154"/>
      <c r="X73" s="363"/>
      <c r="Y73" s="363"/>
      <c r="Z73" s="365"/>
      <c r="AA73" s="363"/>
      <c r="AB73" s="363"/>
      <c r="AC73" s="363"/>
      <c r="AD73" s="363"/>
      <c r="AE73" s="363"/>
      <c r="AF73" s="363"/>
      <c r="AG73" s="362"/>
      <c r="AH73" s="363"/>
      <c r="AI73" s="364"/>
      <c r="AJ73" s="363"/>
      <c r="AK73" s="363"/>
      <c r="AL73" s="363"/>
      <c r="AM73" s="154"/>
      <c r="AN73" s="363"/>
      <c r="AO73" s="363"/>
      <c r="AP73" s="365"/>
      <c r="AQ73" s="363"/>
      <c r="AR73" s="363"/>
      <c r="AS73" s="363"/>
      <c r="AT73" s="363"/>
      <c r="AU73" s="363"/>
      <c r="AV73" s="363"/>
      <c r="AW73" s="362"/>
      <c r="AX73" s="363"/>
      <c r="AY73" s="364"/>
      <c r="AZ73" s="363"/>
      <c r="BA73" s="363"/>
      <c r="BB73" s="363"/>
      <c r="BC73" s="154"/>
      <c r="BD73" s="363"/>
      <c r="BE73" s="363"/>
      <c r="BF73" s="365"/>
      <c r="BG73" s="363"/>
      <c r="BH73" s="363"/>
      <c r="BI73" s="363"/>
      <c r="BJ73" s="363"/>
      <c r="BK73" s="363"/>
      <c r="BL73" s="363"/>
      <c r="BM73" s="362"/>
      <c r="BN73" s="363"/>
      <c r="BO73" s="364"/>
      <c r="BP73" s="363"/>
      <c r="BQ73" s="363"/>
      <c r="BR73" s="363"/>
      <c r="BS73" s="154"/>
      <c r="BT73" s="363"/>
      <c r="BU73" s="363"/>
      <c r="BV73" s="365"/>
      <c r="BW73" s="363"/>
      <c r="BX73" s="363"/>
      <c r="BY73" s="363"/>
      <c r="BZ73" s="363"/>
      <c r="CA73" s="363"/>
      <c r="CB73" s="363"/>
      <c r="CC73" s="362"/>
      <c r="CD73" s="363"/>
      <c r="CE73" s="364"/>
      <c r="CF73" s="363"/>
      <c r="CG73" s="363"/>
      <c r="CH73" s="363"/>
      <c r="CI73" s="154"/>
      <c r="CJ73" s="363"/>
      <c r="CK73" s="363"/>
      <c r="CL73" s="365"/>
      <c r="CM73" s="363"/>
      <c r="CN73" s="363"/>
      <c r="CO73" s="363"/>
      <c r="CP73" s="363"/>
      <c r="CQ73" s="363"/>
      <c r="CR73" s="363"/>
      <c r="CS73" s="362"/>
      <c r="CT73" s="363"/>
      <c r="CU73" s="364"/>
      <c r="CV73" s="363"/>
      <c r="CW73" s="363"/>
      <c r="CX73" s="363"/>
      <c r="CY73" s="154"/>
      <c r="CZ73" s="363"/>
      <c r="DA73" s="363"/>
      <c r="DB73" s="365"/>
      <c r="DC73" s="363"/>
      <c r="DD73" s="363"/>
      <c r="DE73" s="363"/>
      <c r="DF73" s="363"/>
      <c r="DG73" s="363"/>
      <c r="DH73" s="363"/>
      <c r="DI73" s="362"/>
      <c r="DJ73" s="363"/>
      <c r="DK73" s="364"/>
      <c r="DL73" s="363"/>
      <c r="DM73" s="363"/>
      <c r="DN73" s="363"/>
      <c r="DO73" s="154"/>
      <c r="DP73" s="363"/>
      <c r="DQ73" s="363"/>
      <c r="DR73" s="365"/>
      <c r="DS73" s="363"/>
      <c r="DT73" s="363"/>
      <c r="DU73" s="363"/>
      <c r="DV73" s="363"/>
      <c r="DW73" s="363"/>
      <c r="DX73" s="363"/>
      <c r="DY73" s="362"/>
      <c r="DZ73" s="363"/>
      <c r="EA73" s="364"/>
      <c r="EB73" s="363"/>
      <c r="EC73" s="363"/>
      <c r="ED73" s="363"/>
      <c r="EE73" s="154"/>
      <c r="EF73" s="363"/>
      <c r="EG73" s="363"/>
      <c r="EH73" s="365"/>
      <c r="EI73" s="363"/>
      <c r="EJ73" s="363"/>
      <c r="EK73" s="363"/>
      <c r="EL73" s="363"/>
      <c r="EM73" s="363"/>
      <c r="EN73" s="363"/>
      <c r="EO73" s="362"/>
      <c r="EP73" s="363"/>
      <c r="EQ73" s="364"/>
      <c r="ER73" s="363"/>
      <c r="ES73" s="363"/>
      <c r="ET73" s="363"/>
      <c r="EU73" s="154"/>
      <c r="EV73" s="363"/>
      <c r="EW73" s="363"/>
      <c r="EX73" s="365"/>
      <c r="EY73" s="363"/>
      <c r="EZ73" s="363"/>
      <c r="FA73" s="363"/>
      <c r="FB73" s="363"/>
      <c r="FC73" s="363"/>
      <c r="FD73" s="363"/>
      <c r="FE73" s="362"/>
      <c r="FF73" s="363"/>
      <c r="FG73" s="364"/>
      <c r="FH73" s="363"/>
      <c r="FI73" s="363"/>
      <c r="FJ73" s="363"/>
      <c r="FK73" s="154"/>
      <c r="FL73" s="363"/>
      <c r="FM73" s="363"/>
      <c r="FN73" s="365"/>
      <c r="FO73" s="363"/>
      <c r="FP73" s="363"/>
      <c r="FQ73" s="363"/>
      <c r="FR73" s="363"/>
      <c r="FS73" s="363"/>
      <c r="FT73" s="363"/>
      <c r="FU73" s="362"/>
      <c r="FV73" s="363"/>
      <c r="FW73" s="364"/>
      <c r="FX73" s="363"/>
      <c r="FY73" s="363"/>
      <c r="FZ73" s="363"/>
      <c r="GA73" s="154"/>
      <c r="GB73" s="363"/>
      <c r="GC73" s="363"/>
      <c r="GD73" s="365"/>
      <c r="GE73" s="363"/>
      <c r="GF73" s="363"/>
      <c r="GG73" s="363"/>
      <c r="GH73" s="363"/>
      <c r="GI73" s="363"/>
      <c r="GJ73" s="363"/>
      <c r="GK73" s="362"/>
      <c r="GL73" s="363"/>
      <c r="GM73" s="364"/>
      <c r="GN73" s="363"/>
      <c r="GO73" s="363"/>
      <c r="GP73" s="363"/>
      <c r="GQ73" s="154"/>
      <c r="GR73" s="363"/>
      <c r="GS73" s="363"/>
      <c r="GT73" s="365"/>
      <c r="GU73" s="363"/>
      <c r="GV73" s="363"/>
      <c r="GW73" s="363"/>
      <c r="GX73" s="363"/>
      <c r="GY73" s="363"/>
      <c r="GZ73" s="363"/>
      <c r="HA73" s="362"/>
      <c r="HB73" s="363"/>
      <c r="HC73" s="364"/>
      <c r="HD73" s="363"/>
      <c r="HE73" s="363"/>
      <c r="HF73" s="363"/>
      <c r="HG73" s="154"/>
      <c r="HH73" s="363"/>
      <c r="HI73" s="363"/>
      <c r="HJ73" s="365"/>
      <c r="HK73" s="363"/>
      <c r="HL73" s="363"/>
      <c r="HM73" s="363"/>
      <c r="HN73" s="363"/>
      <c r="HO73" s="363"/>
      <c r="HP73" s="363"/>
      <c r="HQ73" s="362"/>
      <c r="HR73" s="363"/>
      <c r="HS73" s="364"/>
      <c r="HT73" s="363"/>
      <c r="HU73" s="363"/>
      <c r="HV73" s="363"/>
      <c r="HW73" s="154"/>
      <c r="HX73" s="363"/>
      <c r="HY73" s="363"/>
      <c r="HZ73" s="365"/>
      <c r="IA73" s="363"/>
      <c r="IB73" s="363"/>
      <c r="IC73" s="363"/>
      <c r="ID73" s="363"/>
      <c r="IE73" s="363"/>
      <c r="IF73" s="363"/>
      <c r="IG73" s="362"/>
      <c r="IH73" s="363"/>
      <c r="II73" s="364"/>
      <c r="IJ73" s="363"/>
      <c r="IK73" s="363"/>
      <c r="IL73" s="363"/>
      <c r="IM73" s="154"/>
      <c r="IN73" s="363"/>
      <c r="IO73" s="363"/>
      <c r="IP73" s="365"/>
      <c r="IQ73" s="363"/>
      <c r="IR73" s="363"/>
      <c r="IS73" s="363"/>
      <c r="IT73" s="363"/>
      <c r="IU73" s="363"/>
      <c r="IV73" s="363"/>
    </row>
    <row r="74" spans="1:256" s="428" customFormat="1" ht="18">
      <c r="A74" s="723" t="s">
        <v>262</v>
      </c>
      <c r="B74" s="329" t="s">
        <v>310</v>
      </c>
      <c r="C74" s="424"/>
      <c r="D74" s="329"/>
      <c r="E74" s="329"/>
      <c r="F74" s="256" t="s">
        <v>446</v>
      </c>
      <c r="G74" s="699"/>
      <c r="H74" s="329"/>
      <c r="I74" s="329"/>
      <c r="J74" s="357"/>
      <c r="K74" s="931">
        <f t="shared" si="9"/>
        <v>0.80682778500000019</v>
      </c>
      <c r="L74" s="699"/>
      <c r="M74" s="329"/>
      <c r="N74" s="329"/>
      <c r="O74" s="329"/>
      <c r="P74" s="918">
        <f t="shared" si="10"/>
        <v>3.6774199999999972E-3</v>
      </c>
      <c r="Q74" s="376"/>
      <c r="R74" s="363"/>
      <c r="S74" s="364"/>
      <c r="T74" s="363"/>
      <c r="U74" s="363"/>
      <c r="V74" s="363"/>
      <c r="W74" s="154"/>
      <c r="X74" s="363"/>
      <c r="Y74" s="363"/>
      <c r="Z74" s="365"/>
      <c r="AA74" s="363"/>
      <c r="AB74" s="363"/>
      <c r="AC74" s="363"/>
      <c r="AD74" s="363"/>
      <c r="AE74" s="363"/>
      <c r="AF74" s="363"/>
      <c r="AG74" s="362"/>
      <c r="AH74" s="363"/>
      <c r="AI74" s="364"/>
      <c r="AJ74" s="363"/>
      <c r="AK74" s="363"/>
      <c r="AL74" s="363"/>
      <c r="AM74" s="154"/>
      <c r="AN74" s="363"/>
      <c r="AO74" s="363"/>
      <c r="AP74" s="365"/>
      <c r="AQ74" s="363"/>
      <c r="AR74" s="363"/>
      <c r="AS74" s="363"/>
      <c r="AT74" s="363"/>
      <c r="AU74" s="363"/>
      <c r="AV74" s="363"/>
      <c r="AW74" s="362"/>
      <c r="AX74" s="363"/>
      <c r="AY74" s="364"/>
      <c r="AZ74" s="363"/>
      <c r="BA74" s="363"/>
      <c r="BB74" s="363"/>
      <c r="BC74" s="154"/>
      <c r="BD74" s="363"/>
      <c r="BE74" s="363"/>
      <c r="BF74" s="365"/>
      <c r="BG74" s="363"/>
      <c r="BH74" s="363"/>
      <c r="BI74" s="363"/>
      <c r="BJ74" s="363"/>
      <c r="BK74" s="363"/>
      <c r="BL74" s="363"/>
      <c r="BM74" s="362"/>
      <c r="BN74" s="363"/>
      <c r="BO74" s="364"/>
      <c r="BP74" s="363"/>
      <c r="BQ74" s="363"/>
      <c r="BR74" s="363"/>
      <c r="BS74" s="154"/>
      <c r="BT74" s="363"/>
      <c r="BU74" s="363"/>
      <c r="BV74" s="365"/>
      <c r="BW74" s="363"/>
      <c r="BX74" s="363"/>
      <c r="BY74" s="363"/>
      <c r="BZ74" s="363"/>
      <c r="CA74" s="363"/>
      <c r="CB74" s="363"/>
      <c r="CC74" s="362"/>
      <c r="CD74" s="363"/>
      <c r="CE74" s="364"/>
      <c r="CF74" s="363"/>
      <c r="CG74" s="363"/>
      <c r="CH74" s="363"/>
      <c r="CI74" s="154"/>
      <c r="CJ74" s="363"/>
      <c r="CK74" s="363"/>
      <c r="CL74" s="365"/>
      <c r="CM74" s="363"/>
      <c r="CN74" s="363"/>
      <c r="CO74" s="363"/>
      <c r="CP74" s="363"/>
      <c r="CQ74" s="363"/>
      <c r="CR74" s="363"/>
      <c r="CS74" s="362"/>
      <c r="CT74" s="363"/>
      <c r="CU74" s="364"/>
      <c r="CV74" s="363"/>
      <c r="CW74" s="363"/>
      <c r="CX74" s="363"/>
      <c r="CY74" s="154"/>
      <c r="CZ74" s="363"/>
      <c r="DA74" s="363"/>
      <c r="DB74" s="365"/>
      <c r="DC74" s="363"/>
      <c r="DD74" s="363"/>
      <c r="DE74" s="363"/>
      <c r="DF74" s="363"/>
      <c r="DG74" s="363"/>
      <c r="DH74" s="363"/>
      <c r="DI74" s="362"/>
      <c r="DJ74" s="363"/>
      <c r="DK74" s="364"/>
      <c r="DL74" s="363"/>
      <c r="DM74" s="363"/>
      <c r="DN74" s="363"/>
      <c r="DO74" s="154"/>
      <c r="DP74" s="363"/>
      <c r="DQ74" s="363"/>
      <c r="DR74" s="365"/>
      <c r="DS74" s="363"/>
      <c r="DT74" s="363"/>
      <c r="DU74" s="363"/>
      <c r="DV74" s="363"/>
      <c r="DW74" s="363"/>
      <c r="DX74" s="363"/>
      <c r="DY74" s="362"/>
      <c r="DZ74" s="363"/>
      <c r="EA74" s="364"/>
      <c r="EB74" s="363"/>
      <c r="EC74" s="363"/>
      <c r="ED74" s="363"/>
      <c r="EE74" s="154"/>
      <c r="EF74" s="363"/>
      <c r="EG74" s="363"/>
      <c r="EH74" s="365"/>
      <c r="EI74" s="363"/>
      <c r="EJ74" s="363"/>
      <c r="EK74" s="363"/>
      <c r="EL74" s="363"/>
      <c r="EM74" s="363"/>
      <c r="EN74" s="363"/>
      <c r="EO74" s="362"/>
      <c r="EP74" s="363"/>
      <c r="EQ74" s="364"/>
      <c r="ER74" s="363"/>
      <c r="ES74" s="363"/>
      <c r="ET74" s="363"/>
      <c r="EU74" s="154"/>
      <c r="EV74" s="363"/>
      <c r="EW74" s="363"/>
      <c r="EX74" s="365"/>
      <c r="EY74" s="363"/>
      <c r="EZ74" s="363"/>
      <c r="FA74" s="363"/>
      <c r="FB74" s="363"/>
      <c r="FC74" s="363"/>
      <c r="FD74" s="363"/>
      <c r="FE74" s="362"/>
      <c r="FF74" s="363"/>
      <c r="FG74" s="364"/>
      <c r="FH74" s="363"/>
      <c r="FI74" s="363"/>
      <c r="FJ74" s="363"/>
      <c r="FK74" s="154"/>
      <c r="FL74" s="363"/>
      <c r="FM74" s="363"/>
      <c r="FN74" s="365"/>
      <c r="FO74" s="363"/>
      <c r="FP74" s="363"/>
      <c r="FQ74" s="363"/>
      <c r="FR74" s="363"/>
      <c r="FS74" s="363"/>
      <c r="FT74" s="363"/>
      <c r="FU74" s="362"/>
      <c r="FV74" s="363"/>
      <c r="FW74" s="364"/>
      <c r="FX74" s="363"/>
      <c r="FY74" s="363"/>
      <c r="FZ74" s="363"/>
      <c r="GA74" s="154"/>
      <c r="GB74" s="363"/>
      <c r="GC74" s="363"/>
      <c r="GD74" s="365"/>
      <c r="GE74" s="363"/>
      <c r="GF74" s="363"/>
      <c r="GG74" s="363"/>
      <c r="GH74" s="363"/>
      <c r="GI74" s="363"/>
      <c r="GJ74" s="363"/>
      <c r="GK74" s="362"/>
      <c r="GL74" s="363"/>
      <c r="GM74" s="364"/>
      <c r="GN74" s="363"/>
      <c r="GO74" s="363"/>
      <c r="GP74" s="363"/>
      <c r="GQ74" s="154"/>
      <c r="GR74" s="363"/>
      <c r="GS74" s="363"/>
      <c r="GT74" s="365"/>
      <c r="GU74" s="363"/>
      <c r="GV74" s="363"/>
      <c r="GW74" s="363"/>
      <c r="GX74" s="363"/>
      <c r="GY74" s="363"/>
      <c r="GZ74" s="363"/>
      <c r="HA74" s="362"/>
      <c r="HB74" s="363"/>
      <c r="HC74" s="364"/>
      <c r="HD74" s="363"/>
      <c r="HE74" s="363"/>
      <c r="HF74" s="363"/>
      <c r="HG74" s="154"/>
      <c r="HH74" s="363"/>
      <c r="HI74" s="363"/>
      <c r="HJ74" s="365"/>
      <c r="HK74" s="363"/>
      <c r="HL74" s="363"/>
      <c r="HM74" s="363"/>
      <c r="HN74" s="363"/>
      <c r="HO74" s="363"/>
      <c r="HP74" s="363"/>
      <c r="HQ74" s="362"/>
      <c r="HR74" s="363"/>
      <c r="HS74" s="364"/>
      <c r="HT74" s="363"/>
      <c r="HU74" s="363"/>
      <c r="HV74" s="363"/>
      <c r="HW74" s="154"/>
      <c r="HX74" s="363"/>
      <c r="HY74" s="363"/>
      <c r="HZ74" s="365"/>
      <c r="IA74" s="363"/>
      <c r="IB74" s="363"/>
      <c r="IC74" s="363"/>
      <c r="ID74" s="363"/>
      <c r="IE74" s="363"/>
      <c r="IF74" s="363"/>
      <c r="IG74" s="362"/>
      <c r="IH74" s="363"/>
      <c r="II74" s="364"/>
      <c r="IJ74" s="363"/>
      <c r="IK74" s="363"/>
      <c r="IL74" s="363"/>
      <c r="IM74" s="154"/>
      <c r="IN74" s="363"/>
      <c r="IO74" s="363"/>
      <c r="IP74" s="365"/>
      <c r="IQ74" s="363"/>
      <c r="IR74" s="363"/>
      <c r="IS74" s="363"/>
      <c r="IT74" s="363"/>
      <c r="IU74" s="363"/>
      <c r="IV74" s="363"/>
    </row>
    <row r="75" spans="1:256" s="428" customFormat="1" ht="18">
      <c r="A75" s="723" t="s">
        <v>263</v>
      </c>
      <c r="B75" s="329" t="s">
        <v>311</v>
      </c>
      <c r="C75" s="424"/>
      <c r="D75" s="329"/>
      <c r="E75" s="329"/>
      <c r="F75" s="256" t="s">
        <v>446</v>
      </c>
      <c r="G75" s="699"/>
      <c r="H75" s="329"/>
      <c r="I75" s="329"/>
      <c r="J75" s="357"/>
      <c r="K75" s="931">
        <f t="shared" si="9"/>
        <v>-5.0724900000000003E-2</v>
      </c>
      <c r="L75" s="699"/>
      <c r="M75" s="329"/>
      <c r="N75" s="329"/>
      <c r="O75" s="329"/>
      <c r="P75" s="918">
        <f t="shared" si="10"/>
        <v>0</v>
      </c>
      <c r="Q75" s="376"/>
      <c r="R75" s="363"/>
      <c r="S75" s="364"/>
      <c r="T75" s="363"/>
      <c r="U75" s="363"/>
      <c r="V75" s="363"/>
      <c r="W75" s="154"/>
      <c r="X75" s="363"/>
      <c r="Y75" s="363"/>
      <c r="Z75" s="365"/>
      <c r="AA75" s="363"/>
      <c r="AB75" s="363"/>
      <c r="AC75" s="363"/>
      <c r="AD75" s="363"/>
      <c r="AE75" s="363"/>
      <c r="AF75" s="363"/>
      <c r="AG75" s="362"/>
      <c r="AH75" s="363"/>
      <c r="AI75" s="364"/>
      <c r="AJ75" s="363"/>
      <c r="AK75" s="363"/>
      <c r="AL75" s="363"/>
      <c r="AM75" s="154"/>
      <c r="AN75" s="363"/>
      <c r="AO75" s="363"/>
      <c r="AP75" s="365"/>
      <c r="AQ75" s="363"/>
      <c r="AR75" s="363"/>
      <c r="AS75" s="363"/>
      <c r="AT75" s="363"/>
      <c r="AU75" s="363"/>
      <c r="AV75" s="363"/>
      <c r="AW75" s="362"/>
      <c r="AX75" s="363"/>
      <c r="AY75" s="364"/>
      <c r="AZ75" s="363"/>
      <c r="BA75" s="363"/>
      <c r="BB75" s="363"/>
      <c r="BC75" s="154"/>
      <c r="BD75" s="363"/>
      <c r="BE75" s="363"/>
      <c r="BF75" s="365"/>
      <c r="BG75" s="363"/>
      <c r="BH75" s="363"/>
      <c r="BI75" s="363"/>
      <c r="BJ75" s="363"/>
      <c r="BK75" s="363"/>
      <c r="BL75" s="363"/>
      <c r="BM75" s="362"/>
      <c r="BN75" s="363"/>
      <c r="BO75" s="364"/>
      <c r="BP75" s="363"/>
      <c r="BQ75" s="363"/>
      <c r="BR75" s="363"/>
      <c r="BS75" s="154"/>
      <c r="BT75" s="363"/>
      <c r="BU75" s="363"/>
      <c r="BV75" s="365"/>
      <c r="BW75" s="363"/>
      <c r="BX75" s="363"/>
      <c r="BY75" s="363"/>
      <c r="BZ75" s="363"/>
      <c r="CA75" s="363"/>
      <c r="CB75" s="363"/>
      <c r="CC75" s="362"/>
      <c r="CD75" s="363"/>
      <c r="CE75" s="364"/>
      <c r="CF75" s="363"/>
      <c r="CG75" s="363"/>
      <c r="CH75" s="363"/>
      <c r="CI75" s="154"/>
      <c r="CJ75" s="363"/>
      <c r="CK75" s="363"/>
      <c r="CL75" s="365"/>
      <c r="CM75" s="363"/>
      <c r="CN75" s="363"/>
      <c r="CO75" s="363"/>
      <c r="CP75" s="363"/>
      <c r="CQ75" s="363"/>
      <c r="CR75" s="363"/>
      <c r="CS75" s="362"/>
      <c r="CT75" s="363"/>
      <c r="CU75" s="364"/>
      <c r="CV75" s="363"/>
      <c r="CW75" s="363"/>
      <c r="CX75" s="363"/>
      <c r="CY75" s="154"/>
      <c r="CZ75" s="363"/>
      <c r="DA75" s="363"/>
      <c r="DB75" s="365"/>
      <c r="DC75" s="363"/>
      <c r="DD75" s="363"/>
      <c r="DE75" s="363"/>
      <c r="DF75" s="363"/>
      <c r="DG75" s="363"/>
      <c r="DH75" s="363"/>
      <c r="DI75" s="362"/>
      <c r="DJ75" s="363"/>
      <c r="DK75" s="364"/>
      <c r="DL75" s="363"/>
      <c r="DM75" s="363"/>
      <c r="DN75" s="363"/>
      <c r="DO75" s="154"/>
      <c r="DP75" s="363"/>
      <c r="DQ75" s="363"/>
      <c r="DR75" s="365"/>
      <c r="DS75" s="363"/>
      <c r="DT75" s="363"/>
      <c r="DU75" s="363"/>
      <c r="DV75" s="363"/>
      <c r="DW75" s="363"/>
      <c r="DX75" s="363"/>
      <c r="DY75" s="362"/>
      <c r="DZ75" s="363"/>
      <c r="EA75" s="364"/>
      <c r="EB75" s="363"/>
      <c r="EC75" s="363"/>
      <c r="ED75" s="363"/>
      <c r="EE75" s="154"/>
      <c r="EF75" s="363"/>
      <c r="EG75" s="363"/>
      <c r="EH75" s="365"/>
      <c r="EI75" s="363"/>
      <c r="EJ75" s="363"/>
      <c r="EK75" s="363"/>
      <c r="EL75" s="363"/>
      <c r="EM75" s="363"/>
      <c r="EN75" s="363"/>
      <c r="EO75" s="362"/>
      <c r="EP75" s="363"/>
      <c r="EQ75" s="364"/>
      <c r="ER75" s="363"/>
      <c r="ES75" s="363"/>
      <c r="ET75" s="363"/>
      <c r="EU75" s="154"/>
      <c r="EV75" s="363"/>
      <c r="EW75" s="363"/>
      <c r="EX75" s="365"/>
      <c r="EY75" s="363"/>
      <c r="EZ75" s="363"/>
      <c r="FA75" s="363"/>
      <c r="FB75" s="363"/>
      <c r="FC75" s="363"/>
      <c r="FD75" s="363"/>
      <c r="FE75" s="362"/>
      <c r="FF75" s="363"/>
      <c r="FG75" s="364"/>
      <c r="FH75" s="363"/>
      <c r="FI75" s="363"/>
      <c r="FJ75" s="363"/>
      <c r="FK75" s="154"/>
      <c r="FL75" s="363"/>
      <c r="FM75" s="363"/>
      <c r="FN75" s="365"/>
      <c r="FO75" s="363"/>
      <c r="FP75" s="363"/>
      <c r="FQ75" s="363"/>
      <c r="FR75" s="363"/>
      <c r="FS75" s="363"/>
      <c r="FT75" s="363"/>
      <c r="FU75" s="362"/>
      <c r="FV75" s="363"/>
      <c r="FW75" s="364"/>
      <c r="FX75" s="363"/>
      <c r="FY75" s="363"/>
      <c r="FZ75" s="363"/>
      <c r="GA75" s="154"/>
      <c r="GB75" s="363"/>
      <c r="GC75" s="363"/>
      <c r="GD75" s="365"/>
      <c r="GE75" s="363"/>
      <c r="GF75" s="363"/>
      <c r="GG75" s="363"/>
      <c r="GH75" s="363"/>
      <c r="GI75" s="363"/>
      <c r="GJ75" s="363"/>
      <c r="GK75" s="362"/>
      <c r="GL75" s="363"/>
      <c r="GM75" s="364"/>
      <c r="GN75" s="363"/>
      <c r="GO75" s="363"/>
      <c r="GP75" s="363"/>
      <c r="GQ75" s="154"/>
      <c r="GR75" s="363"/>
      <c r="GS75" s="363"/>
      <c r="GT75" s="365"/>
      <c r="GU75" s="363"/>
      <c r="GV75" s="363"/>
      <c r="GW75" s="363"/>
      <c r="GX75" s="363"/>
      <c r="GY75" s="363"/>
      <c r="GZ75" s="363"/>
      <c r="HA75" s="362"/>
      <c r="HB75" s="363"/>
      <c r="HC75" s="364"/>
      <c r="HD75" s="363"/>
      <c r="HE75" s="363"/>
      <c r="HF75" s="363"/>
      <c r="HG75" s="154"/>
      <c r="HH75" s="363"/>
      <c r="HI75" s="363"/>
      <c r="HJ75" s="365"/>
      <c r="HK75" s="363"/>
      <c r="HL75" s="363"/>
      <c r="HM75" s="363"/>
      <c r="HN75" s="363"/>
      <c r="HO75" s="363"/>
      <c r="HP75" s="363"/>
      <c r="HQ75" s="362"/>
      <c r="HR75" s="363"/>
      <c r="HS75" s="364"/>
      <c r="HT75" s="363"/>
      <c r="HU75" s="363"/>
      <c r="HV75" s="363"/>
      <c r="HW75" s="154"/>
      <c r="HX75" s="363"/>
      <c r="HY75" s="363"/>
      <c r="HZ75" s="365"/>
      <c r="IA75" s="363"/>
      <c r="IB75" s="363"/>
      <c r="IC75" s="363"/>
      <c r="ID75" s="363"/>
      <c r="IE75" s="363"/>
      <c r="IF75" s="363"/>
      <c r="IG75" s="362"/>
      <c r="IH75" s="363"/>
      <c r="II75" s="364"/>
      <c r="IJ75" s="363"/>
      <c r="IK75" s="363"/>
      <c r="IL75" s="363"/>
      <c r="IM75" s="154"/>
      <c r="IN75" s="363"/>
      <c r="IO75" s="363"/>
      <c r="IP75" s="365"/>
      <c r="IQ75" s="363"/>
      <c r="IR75" s="363"/>
      <c r="IS75" s="363"/>
      <c r="IT75" s="363"/>
      <c r="IU75" s="363"/>
      <c r="IV75" s="363"/>
    </row>
    <row r="76" spans="1:256" s="428" customFormat="1" ht="18">
      <c r="A76" s="723" t="s">
        <v>411</v>
      </c>
      <c r="B76" s="329" t="s">
        <v>412</v>
      </c>
      <c r="C76" s="424"/>
      <c r="D76" s="17"/>
      <c r="E76" s="17"/>
      <c r="F76" s="256" t="s">
        <v>446</v>
      </c>
      <c r="G76" s="699"/>
      <c r="H76" s="329"/>
      <c r="I76" s="17"/>
      <c r="J76" s="682"/>
      <c r="K76" s="931">
        <f t="shared" si="9"/>
        <v>1.1165000000000001E-2</v>
      </c>
      <c r="L76" s="699"/>
      <c r="M76" s="17"/>
      <c r="N76" s="17"/>
      <c r="O76" s="17"/>
      <c r="P76" s="918">
        <f t="shared" si="10"/>
        <v>0</v>
      </c>
      <c r="Q76" s="376"/>
      <c r="R76" s="363"/>
      <c r="S76" s="364"/>
      <c r="T76"/>
      <c r="U76"/>
      <c r="V76" s="111"/>
      <c r="W76" s="154"/>
      <c r="X76" s="363"/>
      <c r="Y76"/>
      <c r="Z76" s="112"/>
      <c r="AA76" s="363"/>
      <c r="AB76"/>
      <c r="AC76"/>
      <c r="AD76"/>
      <c r="AE76"/>
      <c r="AF76" s="363"/>
      <c r="AG76" s="362"/>
      <c r="AH76" s="363"/>
      <c r="AI76" s="364"/>
      <c r="AJ76"/>
      <c r="AK76"/>
      <c r="AL76" s="111"/>
      <c r="AM76" s="154"/>
      <c r="AN76" s="363"/>
      <c r="AO76"/>
      <c r="AP76" s="112"/>
      <c r="AQ76" s="363"/>
      <c r="AR76"/>
      <c r="AS76"/>
      <c r="AT76"/>
      <c r="AU76"/>
      <c r="AV76" s="363"/>
      <c r="AW76" s="362"/>
      <c r="AX76" s="363"/>
      <c r="AY76" s="364"/>
      <c r="AZ76"/>
      <c r="BA76"/>
      <c r="BB76" s="111"/>
      <c r="BC76" s="154"/>
      <c r="BD76" s="363"/>
      <c r="BE76"/>
      <c r="BF76" s="112"/>
      <c r="BG76" s="363"/>
      <c r="BH76"/>
      <c r="BI76"/>
      <c r="BJ76"/>
      <c r="BK76"/>
      <c r="BL76" s="363"/>
      <c r="BM76" s="362"/>
      <c r="BN76" s="363"/>
      <c r="BO76" s="364"/>
      <c r="BP76"/>
      <c r="BQ76"/>
      <c r="BR76" s="111"/>
      <c r="BS76" s="154"/>
      <c r="BT76" s="363"/>
      <c r="BU76"/>
      <c r="BV76" s="112"/>
      <c r="BW76" s="363"/>
      <c r="BX76"/>
      <c r="BY76"/>
      <c r="BZ76"/>
      <c r="CA76"/>
      <c r="CB76" s="363"/>
      <c r="CC76" s="362"/>
      <c r="CD76" s="363"/>
      <c r="CE76" s="364"/>
      <c r="CF76"/>
      <c r="CG76"/>
      <c r="CH76" s="111"/>
      <c r="CI76" s="154"/>
      <c r="CJ76" s="363"/>
      <c r="CK76"/>
      <c r="CL76" s="112"/>
      <c r="CM76" s="363"/>
      <c r="CN76"/>
      <c r="CO76"/>
      <c r="CP76"/>
      <c r="CQ76"/>
      <c r="CR76" s="363"/>
      <c r="CS76" s="362"/>
      <c r="CT76" s="363"/>
      <c r="CU76" s="364"/>
      <c r="CV76"/>
      <c r="CW76"/>
      <c r="CX76" s="111"/>
      <c r="CY76" s="154"/>
      <c r="CZ76" s="363"/>
      <c r="DA76"/>
      <c r="DB76" s="112"/>
      <c r="DC76" s="363"/>
      <c r="DD76"/>
      <c r="DE76"/>
      <c r="DF76"/>
      <c r="DG76"/>
      <c r="DH76" s="363"/>
      <c r="DI76" s="362"/>
      <c r="DJ76" s="363"/>
      <c r="DK76" s="364"/>
      <c r="DL76"/>
      <c r="DM76"/>
      <c r="DN76" s="111"/>
      <c r="DO76" s="154"/>
      <c r="DP76" s="363"/>
      <c r="DQ76"/>
      <c r="DR76" s="112"/>
      <c r="DS76" s="363"/>
      <c r="DT76"/>
      <c r="DU76"/>
      <c r="DV76"/>
      <c r="DW76"/>
      <c r="DX76" s="363"/>
      <c r="DY76" s="362"/>
      <c r="DZ76" s="363"/>
      <c r="EA76" s="364"/>
      <c r="EB76"/>
      <c r="EC76"/>
      <c r="ED76" s="111"/>
      <c r="EE76" s="154"/>
      <c r="EF76" s="363"/>
      <c r="EG76"/>
      <c r="EH76" s="112"/>
      <c r="EI76" s="363"/>
      <c r="EJ76"/>
      <c r="EK76"/>
      <c r="EL76"/>
      <c r="EM76"/>
      <c r="EN76" s="363"/>
      <c r="EO76" s="362"/>
      <c r="EP76" s="363"/>
      <c r="EQ76" s="364"/>
      <c r="ER76"/>
      <c r="ES76"/>
      <c r="ET76" s="111"/>
      <c r="EU76" s="154"/>
      <c r="EV76" s="363"/>
      <c r="EW76"/>
      <c r="EX76" s="112"/>
      <c r="EY76" s="363"/>
      <c r="EZ76"/>
      <c r="FA76"/>
      <c r="FB76"/>
      <c r="FC76"/>
      <c r="FD76" s="363"/>
      <c r="FE76" s="362"/>
      <c r="FF76" s="363"/>
      <c r="FG76" s="364"/>
      <c r="FH76"/>
      <c r="FI76"/>
      <c r="FJ76" s="111"/>
      <c r="FK76" s="154"/>
      <c r="FL76" s="363"/>
      <c r="FM76"/>
      <c r="FN76" s="112"/>
      <c r="FO76" s="363"/>
      <c r="FP76"/>
      <c r="FQ76"/>
      <c r="FR76"/>
      <c r="FS76"/>
      <c r="FT76" s="363"/>
      <c r="FU76" s="362"/>
      <c r="FV76" s="363"/>
      <c r="FW76" s="364"/>
      <c r="FX76"/>
      <c r="FY76"/>
      <c r="FZ76" s="111"/>
      <c r="GA76" s="154"/>
      <c r="GB76" s="363"/>
      <c r="GC76"/>
      <c r="GD76" s="112"/>
      <c r="GE76" s="363"/>
      <c r="GF76"/>
      <c r="GG76"/>
      <c r="GH76"/>
      <c r="GI76"/>
      <c r="GJ76" s="363"/>
      <c r="GK76" s="362"/>
      <c r="GL76" s="363"/>
      <c r="GM76" s="364"/>
      <c r="GN76"/>
      <c r="GO76"/>
      <c r="GP76" s="111"/>
      <c r="GQ76" s="154"/>
      <c r="GR76" s="363"/>
      <c r="GS76"/>
      <c r="GT76" s="112"/>
      <c r="GU76" s="363"/>
      <c r="GV76"/>
      <c r="GW76"/>
      <c r="GX76"/>
      <c r="GY76"/>
      <c r="GZ76" s="363"/>
      <c r="HA76" s="362"/>
      <c r="HB76" s="363"/>
      <c r="HC76" s="364"/>
      <c r="HD76"/>
      <c r="HE76"/>
      <c r="HF76" s="111"/>
      <c r="HG76" s="154"/>
      <c r="HH76" s="363"/>
      <c r="HI76"/>
      <c r="HJ76" s="112"/>
      <c r="HK76" s="363"/>
      <c r="HL76"/>
      <c r="HM76"/>
      <c r="HN76"/>
      <c r="HO76"/>
      <c r="HP76" s="363"/>
      <c r="HQ76" s="362"/>
      <c r="HR76" s="363"/>
      <c r="HS76" s="364"/>
      <c r="HT76"/>
      <c r="HU76"/>
      <c r="HV76" s="111"/>
      <c r="HW76" s="154"/>
      <c r="HX76" s="363"/>
      <c r="HY76"/>
      <c r="HZ76" s="112"/>
      <c r="IA76" s="363"/>
      <c r="IB76"/>
      <c r="IC76"/>
      <c r="ID76"/>
      <c r="IE76"/>
      <c r="IF76" s="363"/>
      <c r="IG76" s="362"/>
      <c r="IH76" s="363"/>
      <c r="II76" s="364"/>
      <c r="IJ76"/>
      <c r="IK76"/>
      <c r="IL76" s="111"/>
      <c r="IM76" s="154"/>
      <c r="IN76" s="363"/>
      <c r="IO76"/>
      <c r="IP76" s="112"/>
      <c r="IQ76" s="363"/>
      <c r="IR76"/>
      <c r="IS76"/>
      <c r="IT76"/>
      <c r="IU76"/>
      <c r="IV76" s="363"/>
    </row>
    <row r="77" spans="1:256" ht="13.5" thickBot="1">
      <c r="A77" s="197"/>
      <c r="B77" s="45"/>
      <c r="C77" s="45"/>
      <c r="D77" s="45"/>
      <c r="E77" s="45"/>
      <c r="F77" s="45"/>
      <c r="G77" s="717"/>
      <c r="H77" s="45"/>
      <c r="I77" s="718"/>
      <c r="J77" s="45"/>
      <c r="K77" s="940"/>
      <c r="L77" s="717"/>
      <c r="M77" s="45"/>
      <c r="N77" s="718"/>
      <c r="O77" s="45"/>
      <c r="P77" s="719"/>
      <c r="Q77" s="736"/>
    </row>
    <row r="82" spans="1:16" ht="18">
      <c r="A82" s="358"/>
      <c r="B82" s="154"/>
      <c r="C82" s="154"/>
      <c r="D82" s="154"/>
      <c r="E82" s="154"/>
      <c r="F82" s="154"/>
      <c r="K82" s="941"/>
      <c r="L82" s="108"/>
      <c r="M82" s="108"/>
      <c r="N82" s="108"/>
      <c r="O82" s="108"/>
      <c r="P82" s="107"/>
    </row>
    <row r="85" spans="1:16" ht="18">
      <c r="A85" s="358"/>
      <c r="B85" s="358"/>
    </row>
    <row r="86" spans="1:16" ht="18">
      <c r="A86" s="164"/>
      <c r="B86" s="164"/>
      <c r="H86" s="128"/>
      <c r="I86" s="154"/>
      <c r="J86" s="128"/>
      <c r="K86" s="942"/>
      <c r="L86" s="230"/>
      <c r="M86" s="230"/>
      <c r="N86" s="230"/>
      <c r="O86" s="230"/>
      <c r="P86" s="926"/>
    </row>
    <row r="87" spans="1:16" ht="18">
      <c r="H87" s="128"/>
      <c r="I87" s="154"/>
      <c r="J87" s="128"/>
      <c r="K87" s="942"/>
      <c r="L87" s="230"/>
      <c r="M87" s="230"/>
      <c r="N87" s="230"/>
      <c r="O87" s="230"/>
      <c r="P87" s="926"/>
    </row>
    <row r="88" spans="1:16" ht="18">
      <c r="H88" s="128"/>
      <c r="I88" s="154"/>
      <c r="J88" s="128"/>
      <c r="K88" s="942"/>
      <c r="L88" s="154"/>
      <c r="M88" s="359"/>
      <c r="N88" s="154"/>
      <c r="O88" s="154"/>
      <c r="P88" s="927"/>
    </row>
    <row r="89" spans="1:16" ht="18">
      <c r="H89" s="128"/>
      <c r="I89" s="154"/>
      <c r="J89" s="128"/>
      <c r="K89" s="942"/>
      <c r="L89" s="154"/>
      <c r="N89" s="154"/>
      <c r="O89" s="154"/>
      <c r="P89" s="927"/>
    </row>
    <row r="90" spans="1:16" ht="18">
      <c r="H90" s="128"/>
      <c r="I90" s="154"/>
      <c r="J90" s="128"/>
      <c r="K90" s="942"/>
      <c r="L90" s="154"/>
      <c r="M90" s="154"/>
      <c r="N90" s="154"/>
      <c r="O90" s="154"/>
      <c r="P90" s="927"/>
    </row>
    <row r="91" spans="1:16" ht="18">
      <c r="H91" s="128"/>
      <c r="I91" s="154"/>
      <c r="J91" s="128"/>
      <c r="K91" s="942"/>
      <c r="L91" s="154"/>
      <c r="N91" s="154"/>
      <c r="O91" s="154"/>
      <c r="P91" s="927"/>
    </row>
    <row r="92" spans="1:16" ht="18">
      <c r="H92" s="360"/>
      <c r="I92" s="128"/>
      <c r="J92" s="128"/>
      <c r="K92" s="950"/>
      <c r="L92" s="154"/>
      <c r="M92" s="154"/>
      <c r="N92" s="154"/>
      <c r="O92" s="154"/>
      <c r="P92" s="361"/>
    </row>
    <row r="93" spans="1:16" ht="18">
      <c r="H93" s="154"/>
      <c r="I93" s="154"/>
      <c r="J93" s="154"/>
      <c r="K93" s="942"/>
      <c r="L93" s="154"/>
      <c r="N93" s="154"/>
      <c r="O93" s="154"/>
      <c r="P93" s="927"/>
    </row>
    <row r="94" spans="1:16" ht="18">
      <c r="A94" s="358"/>
      <c r="B94" s="95"/>
      <c r="C94" s="95"/>
      <c r="D94" s="95"/>
      <c r="E94" s="95"/>
      <c r="F94" s="95"/>
      <c r="G94" s="95"/>
      <c r="H94" s="128"/>
      <c r="I94" s="361"/>
      <c r="J94" s="128"/>
      <c r="K94" s="950"/>
      <c r="L94" s="154"/>
      <c r="M94" s="154"/>
      <c r="N94" s="154"/>
      <c r="O94" s="154"/>
      <c r="P94" s="361"/>
    </row>
    <row r="95" spans="1:16" ht="18">
      <c r="A95" s="128"/>
      <c r="B95" s="94"/>
      <c r="C95" s="95"/>
      <c r="D95" s="95"/>
      <c r="E95" s="95"/>
      <c r="F95" s="95"/>
      <c r="G95" s="95"/>
      <c r="H95" s="95"/>
      <c r="I95" s="110"/>
      <c r="J95" s="95"/>
    </row>
    <row r="96" spans="1:16" ht="18">
      <c r="A96" s="360"/>
      <c r="B96" s="128"/>
      <c r="C96" s="95"/>
      <c r="D96" s="95"/>
      <c r="E96" s="95"/>
      <c r="F96" s="95"/>
      <c r="G96" s="95"/>
      <c r="H96" s="95"/>
      <c r="I96" s="110"/>
      <c r="J96" s="95"/>
    </row>
    <row r="97" spans="1:16">
      <c r="A97" s="109"/>
      <c r="B97" s="94"/>
      <c r="C97" s="95"/>
      <c r="D97" s="95"/>
      <c r="E97" s="95"/>
      <c r="F97" s="95"/>
      <c r="G97" s="95"/>
      <c r="H97" s="95"/>
      <c r="I97" s="110"/>
      <c r="J97" s="95"/>
    </row>
    <row r="98" spans="1:16" ht="18">
      <c r="A98" s="362"/>
      <c r="B98" s="363"/>
      <c r="C98" s="364"/>
      <c r="D98" s="363"/>
      <c r="E98" s="363"/>
      <c r="F98" s="363"/>
      <c r="G98" s="154"/>
      <c r="H98" s="363"/>
      <c r="I98" s="363"/>
      <c r="J98" s="365"/>
      <c r="K98" s="951"/>
      <c r="L98" s="363"/>
      <c r="M98" s="363"/>
      <c r="N98" s="363"/>
      <c r="O98" s="363"/>
      <c r="P98" s="928"/>
    </row>
    <row r="99" spans="1:16" ht="18">
      <c r="A99" s="362"/>
      <c r="B99" s="363"/>
      <c r="C99" s="364"/>
      <c r="D99" s="363"/>
      <c r="E99" s="363"/>
      <c r="F99" s="363"/>
      <c r="G99" s="154"/>
      <c r="H99" s="363"/>
      <c r="I99" s="363"/>
      <c r="J99" s="365"/>
      <c r="K99" s="951"/>
      <c r="L99" s="363"/>
      <c r="N99" s="363"/>
      <c r="O99" s="363"/>
      <c r="P99" s="928"/>
    </row>
    <row r="100" spans="1:16" ht="18">
      <c r="A100" s="362"/>
      <c r="B100" s="363"/>
      <c r="C100" s="364"/>
      <c r="D100" s="363"/>
      <c r="E100" s="363"/>
      <c r="F100" s="363"/>
      <c r="G100" s="154"/>
      <c r="H100" s="363"/>
      <c r="I100" s="363"/>
      <c r="J100" s="365"/>
      <c r="K100" s="951"/>
      <c r="L100" s="363"/>
      <c r="M100" s="363"/>
      <c r="N100" s="363"/>
      <c r="O100" s="363"/>
      <c r="P100" s="928"/>
    </row>
    <row r="101" spans="1:16" ht="18">
      <c r="A101" s="362"/>
      <c r="B101" s="363"/>
      <c r="C101" s="364"/>
      <c r="D101" s="363"/>
      <c r="E101" s="363"/>
      <c r="F101" s="363"/>
      <c r="G101" s="154"/>
      <c r="H101" s="363"/>
      <c r="I101" s="363"/>
      <c r="J101" s="365"/>
      <c r="K101" s="951"/>
      <c r="L101" s="363"/>
      <c r="M101" s="363"/>
      <c r="N101" s="363"/>
      <c r="O101" s="363"/>
      <c r="P101" s="928"/>
    </row>
    <row r="102" spans="1:16" ht="18">
      <c r="A102" s="362"/>
      <c r="B102" s="363"/>
      <c r="C102" s="364"/>
      <c r="D102" s="363"/>
      <c r="E102" s="363"/>
      <c r="F102" s="363"/>
      <c r="G102" s="154"/>
      <c r="H102" s="363"/>
      <c r="I102" s="363"/>
      <c r="J102" s="365"/>
      <c r="K102" s="951"/>
      <c r="L102" s="363"/>
      <c r="M102" s="363"/>
      <c r="N102" s="363"/>
      <c r="O102" s="363"/>
      <c r="P102" s="928"/>
    </row>
    <row r="103" spans="1:16" ht="18">
      <c r="A103" s="362"/>
      <c r="B103" s="363"/>
      <c r="C103" s="364"/>
      <c r="F103" s="111"/>
      <c r="G103" s="154"/>
      <c r="H103" s="363"/>
      <c r="J103" s="112"/>
      <c r="K103" s="951"/>
      <c r="P103" s="928"/>
    </row>
    <row r="104" spans="1:16" ht="15">
      <c r="A104" s="366"/>
      <c r="F104" s="111"/>
      <c r="J104" s="112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U40"/>
  <sheetViews>
    <sheetView tabSelected="1" zoomScale="75" zoomScaleNormal="75" zoomScaleSheetLayoutView="55" workbookViewId="0">
      <selection activeCell="K11" sqref="K11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17.42578125" customWidth="1"/>
    <col min="11" max="11" width="41.140625" customWidth="1"/>
    <col min="12" max="12" width="8.7109375" customWidth="1"/>
    <col min="13" max="13" width="3" customWidth="1"/>
    <col min="14" max="14" width="17.28515625" customWidth="1"/>
    <col min="16" max="16" width="4.140625" customWidth="1"/>
  </cols>
  <sheetData>
    <row r="1" spans="1:21" ht="68.25" customHeight="1" thickTop="1">
      <c r="A1" s="169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222"/>
      <c r="R1" s="17"/>
    </row>
    <row r="2" spans="1:21" ht="30">
      <c r="A2" s="171"/>
      <c r="B2" s="17"/>
      <c r="C2" s="17"/>
      <c r="D2" s="17"/>
      <c r="E2" s="17"/>
      <c r="F2" s="17"/>
      <c r="G2" s="326" t="s">
        <v>306</v>
      </c>
      <c r="H2" s="17"/>
      <c r="I2" s="17"/>
      <c r="J2" s="17"/>
      <c r="K2" s="17"/>
      <c r="L2" s="17"/>
      <c r="M2" s="17"/>
      <c r="N2" s="17"/>
      <c r="O2" s="17"/>
      <c r="P2" s="17"/>
      <c r="Q2" s="223"/>
      <c r="R2" s="17"/>
    </row>
    <row r="3" spans="1:21" ht="26.25">
      <c r="A3" s="17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23"/>
      <c r="R3" s="17"/>
    </row>
    <row r="4" spans="1:21" ht="25.5">
      <c r="A4" s="172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23"/>
      <c r="R4" s="17"/>
    </row>
    <row r="5" spans="1:21" ht="23.25">
      <c r="A5" s="177"/>
      <c r="B5" s="17"/>
      <c r="C5" s="321" t="s">
        <v>334</v>
      </c>
      <c r="D5" s="17"/>
      <c r="E5" s="17"/>
      <c r="F5" s="17"/>
      <c r="G5" s="17"/>
      <c r="H5" s="17"/>
      <c r="I5" s="17"/>
      <c r="J5" s="17"/>
      <c r="K5" s="17"/>
      <c r="L5" s="174"/>
      <c r="M5" s="17"/>
      <c r="N5" s="17"/>
      <c r="O5" s="17"/>
      <c r="P5" s="17"/>
      <c r="Q5" s="223"/>
      <c r="R5" s="17"/>
    </row>
    <row r="6" spans="1:21" ht="18">
      <c r="A6" s="173"/>
      <c r="B6" s="9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23"/>
      <c r="R6" s="17"/>
    </row>
    <row r="7" spans="1:21" ht="26.25">
      <c r="A7" s="171"/>
      <c r="B7" s="17"/>
      <c r="C7" s="17"/>
      <c r="D7" s="17"/>
      <c r="E7" s="17"/>
      <c r="F7" s="210" t="s">
        <v>524</v>
      </c>
      <c r="G7" s="17"/>
      <c r="H7" s="17"/>
      <c r="I7" s="17"/>
      <c r="J7" s="17"/>
      <c r="K7" s="17"/>
      <c r="L7" s="174"/>
      <c r="M7" s="17"/>
      <c r="N7" s="17"/>
      <c r="O7" s="17"/>
      <c r="P7" s="17"/>
      <c r="Q7" s="223"/>
      <c r="R7" s="17"/>
    </row>
    <row r="8" spans="1:21" ht="25.5">
      <c r="A8" s="172"/>
      <c r="B8" s="175"/>
      <c r="C8" s="17"/>
      <c r="D8" s="17"/>
      <c r="E8" s="17"/>
      <c r="F8" s="17"/>
      <c r="G8" s="17"/>
      <c r="H8" s="176"/>
      <c r="I8" s="17"/>
      <c r="J8" s="17"/>
      <c r="K8" s="17"/>
      <c r="L8" s="17"/>
      <c r="M8" s="17"/>
      <c r="N8" s="17"/>
      <c r="O8" s="17"/>
      <c r="P8" s="17"/>
      <c r="Q8" s="223"/>
      <c r="R8" s="17"/>
    </row>
    <row r="9" spans="1:21">
      <c r="A9" s="177"/>
      <c r="B9" s="17"/>
      <c r="C9" s="17"/>
      <c r="D9" s="17"/>
      <c r="E9" s="17"/>
      <c r="F9" s="17"/>
      <c r="G9" s="17"/>
      <c r="H9" s="178"/>
      <c r="I9" s="17"/>
      <c r="J9" s="17"/>
      <c r="K9" s="17"/>
      <c r="L9" s="17"/>
      <c r="M9" s="17"/>
      <c r="N9" s="17"/>
      <c r="O9" s="17"/>
      <c r="P9" s="17"/>
      <c r="Q9" s="223"/>
      <c r="R9" s="17"/>
    </row>
    <row r="10" spans="1:21" ht="45.75" customHeight="1">
      <c r="A10" s="177"/>
      <c r="B10" s="216" t="s">
        <v>275</v>
      </c>
      <c r="C10" s="17"/>
      <c r="D10" s="17"/>
      <c r="E10" s="17"/>
      <c r="F10" s="17"/>
      <c r="G10" s="17"/>
      <c r="H10" s="178"/>
      <c r="I10" s="211"/>
      <c r="J10" s="60"/>
      <c r="K10" s="60"/>
      <c r="L10" s="60"/>
      <c r="M10" s="60"/>
      <c r="N10" s="211"/>
      <c r="O10" s="60"/>
      <c r="P10" s="60"/>
      <c r="Q10" s="223"/>
      <c r="R10" s="17"/>
    </row>
    <row r="11" spans="1:21" ht="20.25">
      <c r="A11" s="177"/>
      <c r="B11" s="17"/>
      <c r="C11" s="17"/>
      <c r="D11" s="17"/>
      <c r="E11" s="17"/>
      <c r="F11" s="17"/>
      <c r="G11" s="17"/>
      <c r="H11" s="181"/>
      <c r="I11" s="337" t="s">
        <v>294</v>
      </c>
      <c r="J11" s="212"/>
      <c r="K11" s="212"/>
      <c r="L11" s="212"/>
      <c r="M11" s="212"/>
      <c r="N11" s="337" t="s">
        <v>295</v>
      </c>
      <c r="O11" s="212"/>
      <c r="P11" s="212"/>
      <c r="Q11" s="315"/>
      <c r="R11" s="184"/>
      <c r="S11" s="165"/>
    </row>
    <row r="12" spans="1:21">
      <c r="A12" s="177"/>
      <c r="B12" s="17"/>
      <c r="C12" s="17"/>
      <c r="D12" s="17"/>
      <c r="E12" s="17"/>
      <c r="F12" s="17"/>
      <c r="G12" s="17"/>
      <c r="H12" s="178"/>
      <c r="I12" s="209"/>
      <c r="J12" s="209"/>
      <c r="K12" s="209"/>
      <c r="L12" s="209"/>
      <c r="M12" s="209"/>
      <c r="N12" s="209"/>
      <c r="O12" s="209"/>
      <c r="P12" s="209"/>
      <c r="Q12" s="223"/>
      <c r="R12" s="17"/>
    </row>
    <row r="13" spans="1:21" ht="26.25">
      <c r="A13" s="320">
        <v>1</v>
      </c>
      <c r="B13" s="321" t="s">
        <v>276</v>
      </c>
      <c r="C13" s="322"/>
      <c r="D13" s="322"/>
      <c r="E13" s="319"/>
      <c r="F13" s="319"/>
      <c r="G13" s="180"/>
      <c r="H13" s="316"/>
      <c r="I13" s="317">
        <f>NDPL!K181</f>
        <v>-34.546502695000015</v>
      </c>
      <c r="J13" s="210"/>
      <c r="K13" s="210"/>
      <c r="L13" s="210"/>
      <c r="M13" s="316"/>
      <c r="N13" s="317">
        <f>NDPL!P181</f>
        <v>-2.7443210989999574</v>
      </c>
      <c r="O13" s="210"/>
      <c r="P13" s="210"/>
      <c r="Q13" s="223"/>
      <c r="R13" s="17"/>
    </row>
    <row r="14" spans="1:21" ht="26.25">
      <c r="A14" s="320"/>
      <c r="B14" s="321"/>
      <c r="C14" s="322"/>
      <c r="D14" s="322"/>
      <c r="E14" s="319"/>
      <c r="F14" s="319"/>
      <c r="G14" s="180"/>
      <c r="H14" s="316"/>
      <c r="I14" s="317"/>
      <c r="J14" s="210"/>
      <c r="K14" s="210"/>
      <c r="L14" s="210"/>
      <c r="M14" s="316"/>
      <c r="N14" s="317"/>
      <c r="O14" s="210"/>
      <c r="P14" s="210"/>
      <c r="Q14" s="223"/>
      <c r="R14" s="17"/>
    </row>
    <row r="15" spans="1:21" ht="26.25">
      <c r="A15" s="320"/>
      <c r="B15" s="321"/>
      <c r="C15" s="322"/>
      <c r="D15" s="322"/>
      <c r="E15" s="319"/>
      <c r="F15" s="319"/>
      <c r="G15" s="175"/>
      <c r="H15" s="316"/>
      <c r="I15" s="317"/>
      <c r="J15" s="210"/>
      <c r="K15" s="210"/>
      <c r="L15" s="210"/>
      <c r="M15" s="316"/>
      <c r="N15" s="317"/>
      <c r="O15" s="210"/>
      <c r="P15" s="210"/>
      <c r="Q15" s="223"/>
      <c r="R15" s="17"/>
      <c r="U15" s="316" t="s">
        <v>305</v>
      </c>
    </row>
    <row r="16" spans="1:21" ht="23.25" customHeight="1">
      <c r="A16" s="320">
        <v>2</v>
      </c>
      <c r="B16" s="321" t="s">
        <v>277</v>
      </c>
      <c r="C16" s="322"/>
      <c r="D16" s="322"/>
      <c r="E16" s="319"/>
      <c r="F16" s="319"/>
      <c r="G16" s="180"/>
      <c r="H16" s="316"/>
      <c r="I16" s="317">
        <f>BRPL!K213</f>
        <v>-27.843159291000006</v>
      </c>
      <c r="J16" s="210"/>
      <c r="K16" s="210"/>
      <c r="L16" s="210"/>
      <c r="M16" s="316"/>
      <c r="N16" s="317">
        <f>BRPL!P213</f>
        <v>-4.5610323679999993</v>
      </c>
      <c r="O16" s="210"/>
      <c r="P16" s="210"/>
      <c r="Q16" s="223"/>
      <c r="R16" s="17"/>
    </row>
    <row r="17" spans="1:18" ht="26.25">
      <c r="A17" s="320"/>
      <c r="B17" s="321"/>
      <c r="C17" s="322"/>
      <c r="D17" s="322"/>
      <c r="E17" s="319"/>
      <c r="F17" s="319"/>
      <c r="G17" s="180"/>
      <c r="H17" s="316"/>
      <c r="I17" s="317"/>
      <c r="J17" s="210"/>
      <c r="K17" s="210"/>
      <c r="L17" s="210"/>
      <c r="M17" s="316"/>
      <c r="N17" s="317"/>
      <c r="O17" s="210"/>
      <c r="P17" s="210"/>
      <c r="Q17" s="223"/>
      <c r="R17" s="17"/>
    </row>
    <row r="18" spans="1:18" ht="26.25">
      <c r="A18" s="320"/>
      <c r="B18" s="321"/>
      <c r="C18" s="322"/>
      <c r="D18" s="322"/>
      <c r="E18" s="319"/>
      <c r="F18" s="319"/>
      <c r="G18" s="175"/>
      <c r="H18" s="316"/>
      <c r="I18" s="317"/>
      <c r="J18" s="210"/>
      <c r="K18" s="210"/>
      <c r="L18" s="210"/>
      <c r="M18" s="316"/>
      <c r="N18" s="317"/>
      <c r="O18" s="210"/>
      <c r="P18" s="210"/>
      <c r="Q18" s="223"/>
      <c r="R18" s="17"/>
    </row>
    <row r="19" spans="1:18" ht="23.25" customHeight="1">
      <c r="A19" s="320">
        <v>3</v>
      </c>
      <c r="B19" s="321" t="s">
        <v>278</v>
      </c>
      <c r="C19" s="322"/>
      <c r="D19" s="322"/>
      <c r="E19" s="319"/>
      <c r="F19" s="319"/>
      <c r="G19" s="180"/>
      <c r="H19" s="316"/>
      <c r="I19" s="317">
        <f>BYPL!K182</f>
        <v>-14.885447979999999</v>
      </c>
      <c r="J19" s="210"/>
      <c r="K19" s="210"/>
      <c r="L19" s="210"/>
      <c r="M19" s="316"/>
      <c r="N19" s="317">
        <f>BYPL!P182</f>
        <v>-2.1509360799999993</v>
      </c>
      <c r="O19" s="210"/>
      <c r="P19" s="210"/>
      <c r="Q19" s="223"/>
      <c r="R19" s="17"/>
    </row>
    <row r="20" spans="1:18" ht="26.25">
      <c r="A20" s="320"/>
      <c r="B20" s="321"/>
      <c r="C20" s="322"/>
      <c r="D20" s="322"/>
      <c r="E20" s="319"/>
      <c r="F20" s="319"/>
      <c r="G20" s="180"/>
      <c r="H20" s="316"/>
      <c r="I20" s="317"/>
      <c r="J20" s="210"/>
      <c r="K20" s="210"/>
      <c r="L20" s="210"/>
      <c r="M20" s="316"/>
      <c r="N20" s="317"/>
      <c r="O20" s="210"/>
      <c r="P20" s="210"/>
      <c r="Q20" s="223"/>
      <c r="R20" s="17"/>
    </row>
    <row r="21" spans="1:18" ht="26.25">
      <c r="A21" s="320"/>
      <c r="B21" s="323"/>
      <c r="C21" s="323"/>
      <c r="D21" s="323"/>
      <c r="E21" s="231"/>
      <c r="F21" s="231"/>
      <c r="G21" s="92"/>
      <c r="H21" s="316"/>
      <c r="I21" s="317"/>
      <c r="J21" s="210"/>
      <c r="K21" s="210"/>
      <c r="L21" s="210"/>
      <c r="M21" s="316"/>
      <c r="N21" s="317"/>
      <c r="O21" s="210"/>
      <c r="P21" s="210"/>
      <c r="Q21" s="223"/>
      <c r="R21" s="17"/>
    </row>
    <row r="22" spans="1:18" ht="26.25">
      <c r="A22" s="320">
        <v>4</v>
      </c>
      <c r="B22" s="321" t="s">
        <v>279</v>
      </c>
      <c r="C22" s="323"/>
      <c r="D22" s="323"/>
      <c r="E22" s="231"/>
      <c r="F22" s="231"/>
      <c r="G22" s="180"/>
      <c r="H22" s="316"/>
      <c r="I22" s="317">
        <f>NDMC!K82</f>
        <v>-7.3119607649999976</v>
      </c>
      <c r="J22" s="210"/>
      <c r="K22" s="210"/>
      <c r="L22" s="210"/>
      <c r="M22" s="316"/>
      <c r="N22" s="317">
        <f>NDMC!P82</f>
        <v>-0.4283938000000001</v>
      </c>
      <c r="O22" s="210"/>
      <c r="P22" s="210"/>
      <c r="Q22" s="223"/>
      <c r="R22" s="17"/>
    </row>
    <row r="23" spans="1:18" ht="26.25">
      <c r="A23" s="320"/>
      <c r="B23" s="321"/>
      <c r="C23" s="323"/>
      <c r="D23" s="323"/>
      <c r="E23" s="231"/>
      <c r="F23" s="231"/>
      <c r="G23" s="180"/>
      <c r="H23" s="316"/>
      <c r="I23" s="317"/>
      <c r="J23" s="210"/>
      <c r="K23" s="210"/>
      <c r="L23" s="210"/>
      <c r="M23" s="316"/>
      <c r="N23" s="317"/>
      <c r="O23" s="210"/>
      <c r="P23" s="210"/>
      <c r="Q23" s="223"/>
      <c r="R23" s="17"/>
    </row>
    <row r="24" spans="1:18" ht="26.25">
      <c r="A24" s="320"/>
      <c r="B24" s="323"/>
      <c r="C24" s="323"/>
      <c r="D24" s="323"/>
      <c r="E24" s="231"/>
      <c r="F24" s="231"/>
      <c r="G24" s="92"/>
      <c r="H24" s="316"/>
      <c r="I24" s="317"/>
      <c r="J24" s="210"/>
      <c r="K24" s="210"/>
      <c r="L24" s="210"/>
      <c r="M24" s="316"/>
      <c r="N24" s="317"/>
      <c r="O24" s="210"/>
      <c r="P24" s="210"/>
      <c r="Q24" s="223"/>
      <c r="R24" s="17"/>
    </row>
    <row r="25" spans="1:18" ht="26.25">
      <c r="A25" s="320">
        <v>5</v>
      </c>
      <c r="B25" s="321" t="s">
        <v>280</v>
      </c>
      <c r="C25" s="323"/>
      <c r="D25" s="323"/>
      <c r="E25" s="231"/>
      <c r="F25" s="231"/>
      <c r="G25" s="180"/>
      <c r="H25" s="316"/>
      <c r="I25" s="317">
        <f>MES!K55</f>
        <v>-0.200779912</v>
      </c>
      <c r="J25" s="210"/>
      <c r="K25" s="210"/>
      <c r="L25" s="210"/>
      <c r="M25" s="316" t="s">
        <v>305</v>
      </c>
      <c r="N25" s="317">
        <f>MES!P55</f>
        <v>7.5868328000000013E-2</v>
      </c>
      <c r="O25" s="210"/>
      <c r="P25" s="210"/>
      <c r="Q25" s="223"/>
      <c r="R25" s="17"/>
    </row>
    <row r="26" spans="1:18" ht="20.25">
      <c r="A26" s="177"/>
      <c r="B26" s="17"/>
      <c r="C26" s="17"/>
      <c r="D26" s="17"/>
      <c r="E26" s="17"/>
      <c r="F26" s="17"/>
      <c r="G26" s="17"/>
      <c r="H26" s="179"/>
      <c r="I26" s="318"/>
      <c r="J26" s="208"/>
      <c r="K26" s="208"/>
      <c r="L26" s="208"/>
      <c r="M26" s="208"/>
      <c r="N26" s="208"/>
      <c r="O26" s="208"/>
      <c r="P26" s="208"/>
      <c r="Q26" s="223"/>
      <c r="R26" s="17"/>
    </row>
    <row r="27" spans="1:18" ht="18">
      <c r="A27" s="173"/>
      <c r="B27" s="156"/>
      <c r="C27" s="182"/>
      <c r="D27" s="182"/>
      <c r="E27" s="182"/>
      <c r="F27" s="182"/>
      <c r="G27" s="183"/>
      <c r="H27" s="179"/>
      <c r="I27" s="17"/>
      <c r="J27" s="17"/>
      <c r="K27" s="17"/>
      <c r="L27" s="17"/>
      <c r="M27" s="17"/>
      <c r="N27" s="17"/>
      <c r="O27" s="17"/>
      <c r="P27" s="17"/>
      <c r="Q27" s="223"/>
      <c r="R27" s="17"/>
    </row>
    <row r="28" spans="1:18" ht="28.5" customHeight="1">
      <c r="A28" s="320">
        <v>6</v>
      </c>
      <c r="B28" s="321" t="s">
        <v>400</v>
      </c>
      <c r="C28" s="323"/>
      <c r="D28" s="323"/>
      <c r="E28" s="231"/>
      <c r="F28" s="231"/>
      <c r="G28" s="180"/>
      <c r="H28" s="316" t="s">
        <v>305</v>
      </c>
      <c r="I28" s="317">
        <f>Railway!K31</f>
        <v>0.20478100000000005</v>
      </c>
      <c r="J28" s="210"/>
      <c r="K28" s="210"/>
      <c r="L28" s="210"/>
      <c r="M28" s="316" t="s">
        <v>305</v>
      </c>
      <c r="N28" s="317">
        <f>Railway!P31</f>
        <v>0.15192608999999985</v>
      </c>
      <c r="O28" s="17"/>
      <c r="P28" s="17"/>
      <c r="Q28" s="223"/>
      <c r="R28" s="17"/>
    </row>
    <row r="29" spans="1:18" ht="54" customHeight="1" thickBot="1">
      <c r="A29" s="314" t="s">
        <v>281</v>
      </c>
      <c r="B29" s="213"/>
      <c r="C29" s="213"/>
      <c r="D29" s="213"/>
      <c r="E29" s="213"/>
      <c r="F29" s="213"/>
      <c r="G29" s="213"/>
      <c r="H29" s="214"/>
      <c r="I29" s="214"/>
      <c r="J29" s="214"/>
      <c r="K29" s="214"/>
      <c r="L29" s="214"/>
      <c r="M29" s="214"/>
      <c r="N29" s="214"/>
      <c r="O29" s="214"/>
      <c r="P29" s="214"/>
      <c r="Q29" s="224"/>
      <c r="R29" s="17"/>
    </row>
    <row r="30" spans="1:18" ht="13.5" thickTop="1">
      <c r="A30" s="170"/>
      <c r="B30" s="17"/>
      <c r="C30" s="17"/>
      <c r="D30" s="17"/>
      <c r="E30" s="17"/>
      <c r="F30" s="17"/>
      <c r="G30" s="17"/>
      <c r="H30" s="17"/>
      <c r="I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8">
      <c r="A33" s="182" t="s">
        <v>304</v>
      </c>
      <c r="B33" s="17"/>
      <c r="C33" s="17"/>
      <c r="D33" s="17"/>
      <c r="E33" s="313"/>
      <c r="F33" s="313"/>
      <c r="G33" s="17"/>
      <c r="H33" s="17"/>
      <c r="I33" s="17"/>
    </row>
    <row r="34" spans="1:9" ht="15">
      <c r="A34" s="203"/>
      <c r="B34" s="203"/>
      <c r="C34" s="203"/>
      <c r="D34" s="203"/>
      <c r="E34" s="313"/>
      <c r="F34" s="313"/>
      <c r="G34" s="17"/>
      <c r="H34" s="17"/>
      <c r="I34" s="17"/>
    </row>
    <row r="35" spans="1:9" s="313" customFormat="1" ht="15" customHeight="1">
      <c r="A35" s="325" t="s">
        <v>312</v>
      </c>
      <c r="E35"/>
      <c r="F35"/>
      <c r="G35" s="203"/>
      <c r="H35" s="203"/>
      <c r="I35" s="203"/>
    </row>
    <row r="36" spans="1:9" s="313" customFormat="1" ht="15" customHeight="1">
      <c r="A36" s="325"/>
      <c r="E36"/>
      <c r="F36"/>
      <c r="H36" s="203"/>
      <c r="I36" s="203"/>
    </row>
    <row r="37" spans="1:9" s="313" customFormat="1" ht="15" customHeight="1">
      <c r="A37" s="325" t="s">
        <v>313</v>
      </c>
      <c r="E37"/>
      <c r="F37"/>
      <c r="I37" s="203"/>
    </row>
    <row r="38" spans="1:9" s="313" customFormat="1" ht="15" customHeight="1">
      <c r="A38" s="324"/>
      <c r="E38"/>
      <c r="F38"/>
      <c r="I38" s="203"/>
    </row>
    <row r="39" spans="1:9" s="313" customFormat="1" ht="15" customHeight="1">
      <c r="A39" s="325"/>
      <c r="E39"/>
      <c r="F39"/>
      <c r="I39" s="203"/>
    </row>
    <row r="40" spans="1:9" s="313" customFormat="1" ht="15" customHeight="1">
      <c r="A40" s="325"/>
      <c r="B40" s="312"/>
      <c r="C40"/>
      <c r="D40"/>
      <c r="E40"/>
      <c r="F40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2024-04-24T06:52:34Z</cp:lastPrinted>
  <dcterms:created xsi:type="dcterms:W3CDTF">1996-10-14T23:33:28Z</dcterms:created>
  <dcterms:modified xsi:type="dcterms:W3CDTF">2024-05-01T08:35:38Z</dcterms:modified>
</cp:coreProperties>
</file>